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63" activeTab="1"/>
  </bookViews>
  <sheets>
    <sheet name="Príjmy" sheetId="1" r:id="rId1"/>
    <sheet name="Výdavky - PR" sheetId="2" r:id="rId2"/>
    <sheet name="Úver" sheetId="3" r:id="rId3"/>
    <sheet name="Rekap. celkom" sheetId="4" r:id="rId4"/>
    <sheet name="Rekap. 2. zmeny" sheetId="5" r:id="rId5"/>
    <sheet name="Rozpis BV a KV podľa zmien" sheetId="6" r:id="rId6"/>
  </sheets>
  <externalReferences>
    <externalReference r:id="rId9"/>
  </externalReferences>
  <definedNames>
    <definedName name="_xlnm.Print_Area" localSheetId="0">'Príjmy'!$A$1:$F$169</definedName>
    <definedName name="_xlnm.Print_Area" localSheetId="2">'Úver'!$A$1:$E$56</definedName>
  </definedNames>
  <calcPr fullCalcOnLoad="1"/>
</workbook>
</file>

<file path=xl/sharedStrings.xml><?xml version="1.0" encoding="utf-8"?>
<sst xmlns="http://schemas.openxmlformats.org/spreadsheetml/2006/main" count="1524" uniqueCount="441">
  <si>
    <t>Položky</t>
  </si>
  <si>
    <t>Príjmy</t>
  </si>
  <si>
    <t>Rozpočet</t>
  </si>
  <si>
    <t>roz. klasif.</t>
  </si>
  <si>
    <t>S p o l u     dane    z    príjmov</t>
  </si>
  <si>
    <t>Daň z pozemkov</t>
  </si>
  <si>
    <t>S p o l u    dane   z   majetku</t>
  </si>
  <si>
    <t>S p o l u  domáce dane</t>
  </si>
  <si>
    <t>Príjmy z prenajatých pozemkov</t>
  </si>
  <si>
    <t>Príjmy z prenajatých bytov</t>
  </si>
  <si>
    <t>Správne poplatky</t>
  </si>
  <si>
    <t>Za publikácie a propagačný materiál</t>
  </si>
  <si>
    <t>Za propagáciu v Informátore</t>
  </si>
  <si>
    <t>Za prebytočný hnuteľný majetok</t>
  </si>
  <si>
    <t>Za poskytnutie služieb za úhradu</t>
  </si>
  <si>
    <t>Za cintorínske služby</t>
  </si>
  <si>
    <t>Poplatok za znečisťovanie ovzdušia</t>
  </si>
  <si>
    <t>Z náhrad z poistného plnenia</t>
  </si>
  <si>
    <t>Z výťažkov z lotérií a iných hier</t>
  </si>
  <si>
    <t>Príjem z dobropisov</t>
  </si>
  <si>
    <t>Ostatné nedaňové príjmy</t>
  </si>
  <si>
    <t>S p o l u   nedaňové príjmy</t>
  </si>
  <si>
    <t>Prevody z rezervného fondu</t>
  </si>
  <si>
    <t>Úroky z vkladov</t>
  </si>
  <si>
    <t>Úroky z termínovaných vkladov</t>
  </si>
  <si>
    <t>S p o l u  úroky z vkladov</t>
  </si>
  <si>
    <t xml:space="preserve">V L A S T N É    P R Í J M Y  </t>
  </si>
  <si>
    <t>Predaj pozemkov</t>
  </si>
  <si>
    <t>Za vodné a stočné - byty</t>
  </si>
  <si>
    <t>Za vodné a stočné - nebytové priest.</t>
  </si>
  <si>
    <t>Za dodávku elektr., tepla, plynu - byty</t>
  </si>
  <si>
    <t>Za dodávku elektr., tepla, plynu - NP</t>
  </si>
  <si>
    <t>S p o l u  predaj majetku</t>
  </si>
  <si>
    <t>kapitálový</t>
  </si>
  <si>
    <t>Daň z bytov</t>
  </si>
  <si>
    <t xml:space="preserve">Daň zo stavieb </t>
  </si>
  <si>
    <t>Príjmy za dividendy</t>
  </si>
  <si>
    <t>Príjmy z RO v oblasti sociálnych veci</t>
  </si>
  <si>
    <t>Príjmy z prenájmu tepelného hospodárstva</t>
  </si>
  <si>
    <t>bežný</t>
  </si>
  <si>
    <t>spolu</t>
  </si>
  <si>
    <t xml:space="preserve">Finančné operácie </t>
  </si>
  <si>
    <t>Poplatky za ubytov. služby v Dome humanity</t>
  </si>
  <si>
    <t>PRÍJMY Z FINANČNÝCH OPERÁCIÍ   CELKOM</t>
  </si>
  <si>
    <t>BEŽNÉ A KAPITÁLOVÉ  P R Í J M Y  CELKOM</t>
  </si>
  <si>
    <t xml:space="preserve">PRÍJMY  CELKOM </t>
  </si>
  <si>
    <t>Príjmy z prenajatých budov, priest. a objektov</t>
  </si>
  <si>
    <t>PRÍJMY BEZ PRÍJMOV ROZPOČT. ORGANIZÁCIÍ</t>
  </si>
  <si>
    <t>Daň za psa</t>
  </si>
  <si>
    <t>Daň za predajné automaty</t>
  </si>
  <si>
    <t>Daň za ubytovanie</t>
  </si>
  <si>
    <t>Daň za užívanie verejného priestranstva</t>
  </si>
  <si>
    <t>Daň za komunálne odpady a DSO</t>
  </si>
  <si>
    <t>Daň za uloženie odpadu</t>
  </si>
  <si>
    <t>Transfer zo ŠR na matriku</t>
  </si>
  <si>
    <t>Transfer zo ŠR na sociálne veci</t>
  </si>
  <si>
    <t>Transfer zo ŠR na stavebný úrad</t>
  </si>
  <si>
    <t>Transfer zo ŠR na ŠFRB</t>
  </si>
  <si>
    <t>Transfer zo ŠR na školský úrad</t>
  </si>
  <si>
    <t>S p o l u   bežné transfery a granty</t>
  </si>
  <si>
    <t>S p o l u   kapitálové transfery</t>
  </si>
  <si>
    <t>Daň z príjmov poskytnutá územnej samospráve</t>
  </si>
  <si>
    <t>Transfer na školstvo - prenesené, normatívne</t>
  </si>
  <si>
    <t>Transfer na školstvo - prenesené, účelové</t>
  </si>
  <si>
    <t>Za ostatné služby - byty</t>
  </si>
  <si>
    <t xml:space="preserve">Príjmy z RO v oblasti školstva - z prenesených </t>
  </si>
  <si>
    <t xml:space="preserve">Príjmy z RO v oblasti školstva - z originálnych </t>
  </si>
  <si>
    <t>3.3.</t>
  </si>
  <si>
    <t>3.4.</t>
  </si>
  <si>
    <t>2.1.</t>
  </si>
  <si>
    <t>2.2.</t>
  </si>
  <si>
    <t>4.1.</t>
  </si>
  <si>
    <t>6.1.</t>
  </si>
  <si>
    <t>6.2.</t>
  </si>
  <si>
    <t>9.1.</t>
  </si>
  <si>
    <t>9.2.</t>
  </si>
  <si>
    <t>8.1.</t>
  </si>
  <si>
    <t>8.2.</t>
  </si>
  <si>
    <t>Ostatné miestne poplatky</t>
  </si>
  <si>
    <t xml:space="preserve">S p o l u  príjmy rozpočt. organizácií </t>
  </si>
  <si>
    <t>9.3.</t>
  </si>
  <si>
    <t>9.4.</t>
  </si>
  <si>
    <t>4.2.</t>
  </si>
  <si>
    <t>Príjmy z úhrad za vydobyté nerasty</t>
  </si>
  <si>
    <t>Transfer zo ŠR na životné prostredie</t>
  </si>
  <si>
    <t>Prídavky na deti</t>
  </si>
  <si>
    <t>Stravovanie v hmotnej núdzi</t>
  </si>
  <si>
    <t>Motivačný príspevok</t>
  </si>
  <si>
    <t>Školské pomôcky</t>
  </si>
  <si>
    <t>Aktivácia nezamestnaných</t>
  </si>
  <si>
    <t>Údržba vojnových hrobov a pamätníkov</t>
  </si>
  <si>
    <t>Iné granty</t>
  </si>
  <si>
    <t>6.3.</t>
  </si>
  <si>
    <t>7.1.</t>
  </si>
  <si>
    <t>7.2.</t>
  </si>
  <si>
    <t>7.3.</t>
  </si>
  <si>
    <t>Prevod účelových prostriedkov</t>
  </si>
  <si>
    <t>Pokuty za porušenie predpisov</t>
  </si>
  <si>
    <t>Transfer na registráciu obyvateľov</t>
  </si>
  <si>
    <t>Vrátenie pôžičky na projekt "PALAIS"</t>
  </si>
  <si>
    <t>Poistenie majetku</t>
  </si>
  <si>
    <t>Transfer zo ŠR na stavebný úrad - špeciál.</t>
  </si>
  <si>
    <t>Chránená dieľňa</t>
  </si>
  <si>
    <t>6.4.</t>
  </si>
  <si>
    <t>Bankové úvery</t>
  </si>
  <si>
    <t>Predaj budov a stavieb</t>
  </si>
  <si>
    <t>1. zmena rozpočtu 2009</t>
  </si>
  <si>
    <t>Terénna sociálna práca</t>
  </si>
  <si>
    <t>Vratky</t>
  </si>
  <si>
    <t xml:space="preserve">Predaj bytov </t>
  </si>
  <si>
    <t>Ostatné nedaňové príjmy - vysporiadanie PO</t>
  </si>
  <si>
    <t>Program</t>
  </si>
  <si>
    <t>Schválený rozpočet</t>
  </si>
  <si>
    <t>Upravený rozpočet v €</t>
  </si>
  <si>
    <t>Poznámky</t>
  </si>
  <si>
    <t xml:space="preserve">bežný </t>
  </si>
  <si>
    <t>1.</t>
  </si>
  <si>
    <t>Manažment výkonu samosprávy mesta</t>
  </si>
  <si>
    <t>1.1.</t>
  </si>
  <si>
    <t>Výkon orgánov samosprávy</t>
  </si>
  <si>
    <t>1.2.</t>
  </si>
  <si>
    <t>Účasť mesta v združeniach</t>
  </si>
  <si>
    <t>1.3.</t>
  </si>
  <si>
    <t>Audit a rating</t>
  </si>
  <si>
    <t>Za program</t>
  </si>
  <si>
    <t>2.</t>
  </si>
  <si>
    <t>Komunikujúce mesto</t>
  </si>
  <si>
    <t>Informovanosť</t>
  </si>
  <si>
    <t>Informátor</t>
  </si>
  <si>
    <t>TV Reduta</t>
  </si>
  <si>
    <t>Propagácia mesta</t>
  </si>
  <si>
    <t>Prezentácia mesta</t>
  </si>
  <si>
    <t>Turistické informačné centrum</t>
  </si>
  <si>
    <t>3.</t>
  </si>
  <si>
    <t>Kostolná veža</t>
  </si>
  <si>
    <t>4.</t>
  </si>
  <si>
    <t>Medzinárodná spolupráca</t>
  </si>
  <si>
    <t>Podporné interné služby</t>
  </si>
  <si>
    <t>3.1.</t>
  </si>
  <si>
    <t>Mestský úrad</t>
  </si>
  <si>
    <t>Prevádzka úradu</t>
  </si>
  <si>
    <t>Mzdy a odvody</t>
  </si>
  <si>
    <t>Chránené pracoviská</t>
  </si>
  <si>
    <t>Bezpečnosť pri práci</t>
  </si>
  <si>
    <t>5.</t>
  </si>
  <si>
    <t>Prevádzka chaty Mlynky</t>
  </si>
  <si>
    <t>6.</t>
  </si>
  <si>
    <t>Prevádzka pracovísk VŠ</t>
  </si>
  <si>
    <t>3.2.</t>
  </si>
  <si>
    <t>Finančné operácie</t>
  </si>
  <si>
    <t>Úroky z úverov</t>
  </si>
  <si>
    <t>Splácanie istiny</t>
  </si>
  <si>
    <t>Bankové poplatky</t>
  </si>
  <si>
    <t>Poistenie motorových vozidiel</t>
  </si>
  <si>
    <t>Majetko - právne vzťahy</t>
  </si>
  <si>
    <t>3.5.</t>
  </si>
  <si>
    <t>Informačné a kom. techn.</t>
  </si>
  <si>
    <t>Správa a servis infomačných technol.</t>
  </si>
  <si>
    <t>Budovanie dátového centra</t>
  </si>
  <si>
    <t>Metropolitná sieť</t>
  </si>
  <si>
    <t>Klientské služby</t>
  </si>
  <si>
    <t>Občianské služby</t>
  </si>
  <si>
    <t>Občianské obrady</t>
  </si>
  <si>
    <t>Matrika</t>
  </si>
  <si>
    <t>Hlásenie pobytu občanov a register</t>
  </si>
  <si>
    <t>Stavebný úrad</t>
  </si>
  <si>
    <t>Komunálne služby</t>
  </si>
  <si>
    <t>Mestské pohrebiská</t>
  </si>
  <si>
    <t>Starostlivosť o vojnové hroby</t>
  </si>
  <si>
    <t>Rozšírenie cintorína v Sp. N. Vsi</t>
  </si>
  <si>
    <t>Oprava cintorínskeho múru</t>
  </si>
  <si>
    <t>Mestské toalety</t>
  </si>
  <si>
    <t>Signál pre TV Markíza</t>
  </si>
  <si>
    <t>7.</t>
  </si>
  <si>
    <t>Trhoviská</t>
  </si>
  <si>
    <t>8.</t>
  </si>
  <si>
    <t>Parkoviská</t>
  </si>
  <si>
    <t>Manažment rozvoja mesta</t>
  </si>
  <si>
    <t>5.1.</t>
  </si>
  <si>
    <t>Plánovanie rozvoja mesta</t>
  </si>
  <si>
    <t>Územné plánovanie</t>
  </si>
  <si>
    <t>PHSR a koncepcia rozvoja mesta</t>
  </si>
  <si>
    <t>5.2.</t>
  </si>
  <si>
    <t>Implementácia rozvoj. dok.</t>
  </si>
  <si>
    <t>Projektová dokumentácia pre ÚP</t>
  </si>
  <si>
    <t>Realizačné PD a štúdie</t>
  </si>
  <si>
    <t>Príprava žiadosti o NFP a granty</t>
  </si>
  <si>
    <t>Dotačná politika a grantový program</t>
  </si>
  <si>
    <t>Životné prostredie mesta</t>
  </si>
  <si>
    <t>Starost. o verejné priestr.</t>
  </si>
  <si>
    <t>Verejná zeleň</t>
  </si>
  <si>
    <t>Čistenie verejných priestranstiev</t>
  </si>
  <si>
    <t>Vybavenosť VP a drobná architekt.</t>
  </si>
  <si>
    <t>Aktivačné práce</t>
  </si>
  <si>
    <t>Odpadové hospodárstvo</t>
  </si>
  <si>
    <t>Separovaný zber</t>
  </si>
  <si>
    <t>Zber, odvoz a zneškodnenie KO</t>
  </si>
  <si>
    <t>Energetika</t>
  </si>
  <si>
    <t>Verejné osvetlenie</t>
  </si>
  <si>
    <t>Tepelné hospodárstvo</t>
  </si>
  <si>
    <t>Starost. o zložky ŽP</t>
  </si>
  <si>
    <t>Úrad životného prostredia</t>
  </si>
  <si>
    <t>Zdravé mesto a ekovýchova</t>
  </si>
  <si>
    <t>Bývanie a nebytové priestory</t>
  </si>
  <si>
    <t>Výstavba a rekonštr. bytov</t>
  </si>
  <si>
    <t>Bytový dom 2x8 b.j.</t>
  </si>
  <si>
    <t>TV k bytovej výstavbe Vilčurňa</t>
  </si>
  <si>
    <t>Kanalizačné prípojky Nov. Huta</t>
  </si>
  <si>
    <t>ŠFRB</t>
  </si>
  <si>
    <t>Správa a údržba bytov</t>
  </si>
  <si>
    <t>7.4.</t>
  </si>
  <si>
    <t>Nebytové priestory</t>
  </si>
  <si>
    <t>Správa a údržba nebytových priestor.</t>
  </si>
  <si>
    <t>Údržba neprenajatého maj.</t>
  </si>
  <si>
    <t>Doprava</t>
  </si>
  <si>
    <t>Mestská hromadná doprava</t>
  </si>
  <si>
    <t>Miestne komunikácie</t>
  </si>
  <si>
    <t>Údržba a rekonštrukcia MK</t>
  </si>
  <si>
    <t>Rekonštrukcia MK</t>
  </si>
  <si>
    <t>MK Vyšný Hámor</t>
  </si>
  <si>
    <t>Rekonštrukcia chodníkov v Sade mlád.</t>
  </si>
  <si>
    <t>Rekonštrukcia parkovacieho systému</t>
  </si>
  <si>
    <t>9.</t>
  </si>
  <si>
    <t>Sociálna starostlivosť</t>
  </si>
  <si>
    <t>Starostlivosť o seniorov</t>
  </si>
  <si>
    <t>Domov dôchodcov</t>
  </si>
  <si>
    <t>Zateplenie budovy DD</t>
  </si>
  <si>
    <t>Zariadenie opatrovateľskej starostliv.</t>
  </si>
  <si>
    <t>Senior centrum Slovenská 30</t>
  </si>
  <si>
    <t>Opatrovateľská služba</t>
  </si>
  <si>
    <t>Kluby dôchodcov</t>
  </si>
  <si>
    <t>Sociálno-právna ochrana deti</t>
  </si>
  <si>
    <t>Sociálna inklúzia</t>
  </si>
  <si>
    <t>Jednorázové dávky v hmotnej núdzi</t>
  </si>
  <si>
    <t>Dotácie pre žiakov v hmotnej núdzi</t>
  </si>
  <si>
    <t>Pohreby bezdomovcov</t>
  </si>
  <si>
    <t>Dom humanity</t>
  </si>
  <si>
    <t>Finančná podpora - dotácie</t>
  </si>
  <si>
    <t>10.</t>
  </si>
  <si>
    <t>Školstvo</t>
  </si>
  <si>
    <t>10.1.</t>
  </si>
  <si>
    <t>Materské školy</t>
  </si>
  <si>
    <t>Efektívna prevádzka</t>
  </si>
  <si>
    <t>Výchovno-vzdelávací proces</t>
  </si>
  <si>
    <t>Školské jedálne</t>
  </si>
  <si>
    <t>Správa školských zariadení</t>
  </si>
  <si>
    <t>Detské jasle</t>
  </si>
  <si>
    <t>10.2.</t>
  </si>
  <si>
    <t>Základné školy</t>
  </si>
  <si>
    <t>Špecifiká ZŠ</t>
  </si>
  <si>
    <t>Školský úrad</t>
  </si>
  <si>
    <t>Oddelenie školstva, mládeže a športu</t>
  </si>
  <si>
    <t>Rekonštrukcia ZŠ Nad medzou</t>
  </si>
  <si>
    <t>Rekonštrukcia atlet. dráhy ZŠ Lipová</t>
  </si>
  <si>
    <t>10.3.</t>
  </si>
  <si>
    <t>Voľný čas</t>
  </si>
  <si>
    <t>Základná umelecká škola</t>
  </si>
  <si>
    <t>Centrum voľného času</t>
  </si>
  <si>
    <t>Školské kluby detí</t>
  </si>
  <si>
    <t>10.4.</t>
  </si>
  <si>
    <t>Neštátne školské zariadenia</t>
  </si>
  <si>
    <t>ŠJ pri ZŠ sv. Cyrila a Metóda</t>
  </si>
  <si>
    <t>ŠK pri ZŠ sv.Cyrila a Metóda</t>
  </si>
  <si>
    <t>ŠSZČ pri ŠZŠ sv. Maxim. Kolbeho</t>
  </si>
  <si>
    <t>ŠJ pri ŠZŠ sv. Maxim. Kolbeho</t>
  </si>
  <si>
    <t>11.</t>
  </si>
  <si>
    <t>Kultúra</t>
  </si>
  <si>
    <t>11.1.</t>
  </si>
  <si>
    <t>Podujatia pre verejnosť</t>
  </si>
  <si>
    <t>Tradičné kultúrne podujatia pre verej.</t>
  </si>
  <si>
    <t>Spišský a Vianočný trh</t>
  </si>
  <si>
    <t>11.2.</t>
  </si>
  <si>
    <t>Zoologická záhrada</t>
  </si>
  <si>
    <t>Osveta a vzdelávanie</t>
  </si>
  <si>
    <t>Strarostlivosť o zvieratá</t>
  </si>
  <si>
    <t>Prevádzka zoologickej záhrady</t>
  </si>
  <si>
    <t>Zoologická záhrada - kapitály</t>
  </si>
  <si>
    <t>11.3.</t>
  </si>
  <si>
    <t>MKC</t>
  </si>
  <si>
    <t xml:space="preserve">Záujmová umelecká činnosť </t>
  </si>
  <si>
    <t>Kultúrne programy</t>
  </si>
  <si>
    <t>Kino Mier</t>
  </si>
  <si>
    <t>12.</t>
  </si>
  <si>
    <t>Šport</t>
  </si>
  <si>
    <t>12.1.</t>
  </si>
  <si>
    <t>Mestská infraštruktúra športu</t>
  </si>
  <si>
    <t>Zimný štadión</t>
  </si>
  <si>
    <t>Rekonštrukcia ZŠ</t>
  </si>
  <si>
    <t>Krytá plaváreň a letné kúpalisko</t>
  </si>
  <si>
    <t>Športová hala</t>
  </si>
  <si>
    <t>Futbalový štadión</t>
  </si>
  <si>
    <t>Kolkáreň</t>
  </si>
  <si>
    <t>Atletický štadión</t>
  </si>
  <si>
    <t>12.2.</t>
  </si>
  <si>
    <t>Šport pre všetkých</t>
  </si>
  <si>
    <t xml:space="preserve">13. </t>
  </si>
  <si>
    <t>Bezpečnosť občanov a návštevníkov mesta</t>
  </si>
  <si>
    <t>13.1.</t>
  </si>
  <si>
    <t>Verejný poriadok a bezpečnosť</t>
  </si>
  <si>
    <t>Preventívna výchova a vzdelávanie</t>
  </si>
  <si>
    <t>Kamerový systém</t>
  </si>
  <si>
    <t>Hliadková služba</t>
  </si>
  <si>
    <t>Stanica pre odchyt túlavých zvierat</t>
  </si>
  <si>
    <t>Rekoštrukcia fasáfy MsP</t>
  </si>
  <si>
    <t>13.2.</t>
  </si>
  <si>
    <t>Požiarna a civilná ochrana</t>
  </si>
  <si>
    <t>C e l k o m</t>
  </si>
  <si>
    <t>Rozpočtové organizácie v školstve</t>
  </si>
  <si>
    <t>Výkon samosprávy mesta</t>
  </si>
  <si>
    <t>Transfer na projekt "Dajme im šancu"</t>
  </si>
  <si>
    <t>Kapitálový transfer pre Domov dôch. (MF SR)</t>
  </si>
  <si>
    <t>Projekt "Dajme im šancu"</t>
  </si>
  <si>
    <t>Priemyselná zóna Podskala</t>
  </si>
  <si>
    <t xml:space="preserve"> </t>
  </si>
  <si>
    <t>Grant na Banskú vežu - dofinancovanie</t>
  </si>
  <si>
    <t>Grant na Rekonštrukciu ZŠ Nad medzou</t>
  </si>
  <si>
    <t>Nenávratný príspevok na BV Vilčurňa</t>
  </si>
  <si>
    <t>Výstavba ihriska ZŠ Hutnícka</t>
  </si>
  <si>
    <t>Tenisová hala</t>
  </si>
  <si>
    <t>Výstavba detských ihrísk</t>
  </si>
  <si>
    <t>Rekonštrukcia pošty sídl. Západ</t>
  </si>
  <si>
    <t>Rozšírenie cintorína v Nov. Hute</t>
  </si>
  <si>
    <t>Banská veža</t>
  </si>
  <si>
    <t>Zateplenie BD Fabiniho a Levočská</t>
  </si>
  <si>
    <t>Lekárska posudková činnosť</t>
  </si>
  <si>
    <t>Voľba prezidenta</t>
  </si>
  <si>
    <t>Voľby prezidenta</t>
  </si>
  <si>
    <t>Bytový dom Villa Nova</t>
  </si>
  <si>
    <t>Oplotenie ubytovne SETEZA</t>
  </si>
  <si>
    <t>Oprava strechy kina Mier</t>
  </si>
  <si>
    <t>Most Matuškova</t>
  </si>
  <si>
    <t>Most Matušková</t>
  </si>
  <si>
    <t>Vyňatie z LPF - MK Nov. Huta</t>
  </si>
  <si>
    <t>Suma úveru v €</t>
  </si>
  <si>
    <t>STEZ - kapitálový transfer</t>
  </si>
  <si>
    <t>Tenisová nafukovacia hala</t>
  </si>
  <si>
    <t>Nákup budov</t>
  </si>
  <si>
    <t>Nákup pozemkov</t>
  </si>
  <si>
    <t>Realizačné projekty</t>
  </si>
  <si>
    <t>Vyňatie z LPF na MK Nov. Huta</t>
  </si>
  <si>
    <t>BD Villa Nova</t>
  </si>
  <si>
    <t>Výstavba ihrísk - vlastné zdroje</t>
  </si>
  <si>
    <t>Akcie územného plánu</t>
  </si>
  <si>
    <t>Rozšírenie cintorína Nov. Huta</t>
  </si>
  <si>
    <t>Akcia financovaná z úveru</t>
  </si>
  <si>
    <t>Akcie financované zo záverečného účtu</t>
  </si>
  <si>
    <t>Suma v €</t>
  </si>
  <si>
    <t>Ihrisko ZŠ Hutnícka</t>
  </si>
  <si>
    <t>Rekoštrukcia Zimného štadióna</t>
  </si>
  <si>
    <t>Kapitálový transfer školstva  - prebytok 2008</t>
  </si>
  <si>
    <t>Rekonštrukcia objektu na poštu sídl. Západ</t>
  </si>
  <si>
    <t>Zateplenie BD Levočská ul. - vlastné zdroje</t>
  </si>
  <si>
    <t>Zateplenie BD Fabiniho ul.  - vlastné zdroje</t>
  </si>
  <si>
    <t>Zelené číslice</t>
  </si>
  <si>
    <t>Čierne číslice</t>
  </si>
  <si>
    <t>Akcie z 1. zmeny rozpočtu</t>
  </si>
  <si>
    <t>Akcie z pôvodného rozpočtu</t>
  </si>
  <si>
    <t>-</t>
  </si>
  <si>
    <t>Príjmy z prenájmu za priem. park a  pod. inkub.</t>
  </si>
  <si>
    <t xml:space="preserve">Rekoštrukcia MK </t>
  </si>
  <si>
    <t>Transfer na školstvo - materské školy</t>
  </si>
  <si>
    <t>po 1. zmene</t>
  </si>
  <si>
    <t>2. zmena rozpočtu 2009</t>
  </si>
  <si>
    <t>Voľby do EP</t>
  </si>
  <si>
    <t>Projekt "Stretnutie partnerských miest"</t>
  </si>
  <si>
    <t>Kapitálová dotácia na BD Levočská ul.</t>
  </si>
  <si>
    <t xml:space="preserve">Kapitálová dotácia na BD Fabiniho ul. </t>
  </si>
  <si>
    <t>Daň z príjmov poskytnutá z r. 2008 - doplatok</t>
  </si>
  <si>
    <t>Rozpočet po 1. zmene 2009</t>
  </si>
  <si>
    <t>Upravená suma úveru</t>
  </si>
  <si>
    <t>Stavby - fasáda MsP</t>
  </si>
  <si>
    <t>Rek. atletickej dráhy ZŠ Lipová - oplotenie</t>
  </si>
  <si>
    <t>Stavby - kanaliz. prípojka Novoveská Huta</t>
  </si>
  <si>
    <t>Stavby - Vilčurňa 4x4 b.j.</t>
  </si>
  <si>
    <t>STEZ - kapitálový transfer - krytá plaváreň</t>
  </si>
  <si>
    <t>STEZ - kapitálový transfer - športová hala</t>
  </si>
  <si>
    <t>STEZ - kapitálový transfer - futbalový štadión</t>
  </si>
  <si>
    <t>Voľby (prezidenta, EP)</t>
  </si>
  <si>
    <t>Starostlivosť o zvieratá</t>
  </si>
  <si>
    <t xml:space="preserve">z toho finančné operácie </t>
  </si>
  <si>
    <t>Rekonštrukcia kuchyne DD - RO</t>
  </si>
  <si>
    <t>Rekonštrukcia kuchyne DD - mesto</t>
  </si>
  <si>
    <t>STEZ - kapitálový transfer - atletický štadión</t>
  </si>
  <si>
    <t>2. zmena rozpočtu</t>
  </si>
  <si>
    <t>Rozpočet po 1. zmene</t>
  </si>
  <si>
    <t>Rozpočet po 2. zmene</t>
  </si>
  <si>
    <t>Bežné príjmy - Mesto</t>
  </si>
  <si>
    <t>Bežné príjmy - RO školstvo</t>
  </si>
  <si>
    <t>Bežné príjmy - RO DD</t>
  </si>
  <si>
    <t>Bežné príjmy celkom</t>
  </si>
  <si>
    <t>Bežné výdavky - Mesto</t>
  </si>
  <si>
    <t>Bežné výdavky RO školstvo</t>
  </si>
  <si>
    <t>Bežné výdavky RO DD</t>
  </si>
  <si>
    <t>Bežné výdavky celkom</t>
  </si>
  <si>
    <t>Hospodárenie bežného rozpočtu</t>
  </si>
  <si>
    <t xml:space="preserve">Kapitálové príjmy - Mesto </t>
  </si>
  <si>
    <t>Kapitálové príjmy celkom</t>
  </si>
  <si>
    <t>Kapitálové výdavky - Mesto</t>
  </si>
  <si>
    <t>Kapitálové výdavky - RO školstvo</t>
  </si>
  <si>
    <t>Kapitálové výdavky - RO DD</t>
  </si>
  <si>
    <t>Kapitálové výdavky celkom</t>
  </si>
  <si>
    <t>Hospodárenie kapitálového rozpočtu</t>
  </si>
  <si>
    <t>Finančné príjmy</t>
  </si>
  <si>
    <t xml:space="preserve">Finančné výdavky </t>
  </si>
  <si>
    <t>Hospodárenie finančných operácií</t>
  </si>
  <si>
    <t>Hospodárenie celkom</t>
  </si>
  <si>
    <t>Rozpočet príjmov celkom</t>
  </si>
  <si>
    <t>Rozpočet výdavkov celkom</t>
  </si>
  <si>
    <t>Prebytok +, schodok -</t>
  </si>
  <si>
    <t>Zmeny programového rozpočtu na rok 2009 celkom</t>
  </si>
  <si>
    <t>bežné výdavky bez finančných oper.</t>
  </si>
  <si>
    <t>zrušenie akcií</t>
  </si>
  <si>
    <t>zaradenie akcií</t>
  </si>
  <si>
    <t>Bežný, kapitálový a finančné výdavky celkom</t>
  </si>
  <si>
    <t>Údržba neprenajatého maj.- Sadová 13</t>
  </si>
  <si>
    <t>Rekonštrukcia kuchyne Domova dôchodcov</t>
  </si>
  <si>
    <t>Zateplenie BD Levočská ul.</t>
  </si>
  <si>
    <t xml:space="preserve">Zateplenie BD Fabiniho ul. </t>
  </si>
  <si>
    <t xml:space="preserve">Kapitálový výdavok na rekonštr. kuchyne DD SNV </t>
  </si>
  <si>
    <t>Spracovala: Ing. Helena Macalová, ved. finančného oddelenia</t>
  </si>
  <si>
    <t>Bežné príjmy</t>
  </si>
  <si>
    <t>Kapitálové príjmy</t>
  </si>
  <si>
    <t>Príjmy finančných operácií</t>
  </si>
  <si>
    <t>PRÍJMY SPOLU</t>
  </si>
  <si>
    <t>Bežné výdavky</t>
  </si>
  <si>
    <t>Kapitálové výdavky</t>
  </si>
  <si>
    <t>Výdavky finančných operácií</t>
  </si>
  <si>
    <t>VÝDAVKY SPOLU</t>
  </si>
  <si>
    <t>Bežný rozpočet</t>
  </si>
  <si>
    <t>Kapitálový rozpočet</t>
  </si>
  <si>
    <t>Prebytok hospodárenia</t>
  </si>
  <si>
    <t>Skutočnosť 2006</t>
  </si>
  <si>
    <t>Prebytok ( + ) alebo schodok ( - )  jednotlivých rozpočtov</t>
  </si>
  <si>
    <t>Výsledok hospodárenia</t>
  </si>
  <si>
    <t>Skutočnosť 2005</t>
  </si>
  <si>
    <t>Skutočnosť 2007</t>
  </si>
  <si>
    <t>Rozpočet 2009</t>
  </si>
  <si>
    <t>Skutočnosť 2008</t>
  </si>
  <si>
    <t>Výdavky</t>
  </si>
  <si>
    <r>
      <t>P R Í J M Y</t>
    </r>
    <r>
      <rPr>
        <sz val="10"/>
        <rFont val="Times New Roman"/>
        <family val="1"/>
      </rPr>
      <t xml:space="preserve">          </t>
    </r>
  </si>
  <si>
    <t>Upravený rozpočet 2009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</si>
</sst>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0.0"/>
    <numFmt numFmtId="166" formatCode="#,##0.0"/>
    <numFmt numFmtId="167" formatCode="_-* #,##0\ [$€-1]_-;\-* #,##0\ [$€-1]_-;_-* &quot;-&quot;\ [$€-1]_-;_-@_-"/>
    <numFmt numFmtId="168" formatCode="_-* #,##0.00\ _K_č_-;\-* #,##0.00\ _K_č_-;_-* &quot;-&quot;??\ _K_č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\ &quot;Kč&quot;_-;\-* #,##0\ &quot;Kč&quot;_-;_-* &quot;-&quot;\ &quot;Kč&quot;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0"/>
  </numFmts>
  <fonts count="49">
    <font>
      <sz val="10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5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sz val="8"/>
      <name val="Arial"/>
      <family val="0"/>
    </font>
    <font>
      <b/>
      <sz val="10"/>
      <color indexed="12"/>
      <name val="Arial"/>
      <family val="0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b/>
      <i/>
      <sz val="10"/>
      <name val="Times New Roman"/>
      <family val="1"/>
    </font>
    <font>
      <sz val="11.25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81">
    <xf numFmtId="3" fontId="0" fillId="0" borderId="0" xfId="0" applyAlignment="1">
      <alignment/>
    </xf>
    <xf numFmtId="3" fontId="3" fillId="0" borderId="10" xfId="0" applyFont="1" applyBorder="1" applyAlignment="1">
      <alignment/>
    </xf>
    <xf numFmtId="3" fontId="3" fillId="0" borderId="9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11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0" xfId="0" applyFont="1" applyBorder="1" applyAlignment="1">
      <alignment/>
    </xf>
    <xf numFmtId="3" fontId="2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Font="1" applyBorder="1" applyAlignment="1">
      <alignment/>
    </xf>
    <xf numFmtId="3" fontId="3" fillId="0" borderId="14" xfId="0" applyFont="1" applyBorder="1" applyAlignment="1">
      <alignment/>
    </xf>
    <xf numFmtId="0" fontId="3" fillId="0" borderId="24" xfId="0" applyNumberFormat="1" applyFont="1" applyBorder="1" applyAlignment="1">
      <alignment horizontal="right"/>
    </xf>
    <xf numFmtId="0" fontId="3" fillId="0" borderId="24" xfId="0" applyNumberFormat="1" applyFont="1" applyFill="1" applyBorder="1" applyAlignment="1">
      <alignment horizontal="right"/>
    </xf>
    <xf numFmtId="3" fontId="3" fillId="0" borderId="11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25" xfId="0" applyNumberFormat="1" applyFont="1" applyBorder="1" applyAlignment="1">
      <alignment horizontal="right"/>
    </xf>
    <xf numFmtId="3" fontId="3" fillId="0" borderId="26" xfId="0" applyFont="1" applyBorder="1" applyAlignment="1">
      <alignment/>
    </xf>
    <xf numFmtId="3" fontId="3" fillId="0" borderId="27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8" xfId="0" applyNumberFormat="1" applyFont="1" applyBorder="1" applyAlignment="1">
      <alignment horizontal="right"/>
    </xf>
    <xf numFmtId="3" fontId="3" fillId="0" borderId="15" xfId="0" applyFont="1" applyBorder="1" applyAlignment="1">
      <alignment/>
    </xf>
    <xf numFmtId="3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right"/>
    </xf>
    <xf numFmtId="3" fontId="3" fillId="0" borderId="15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horizontal="right"/>
    </xf>
    <xf numFmtId="3" fontId="3" fillId="0" borderId="26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3" fontId="3" fillId="0" borderId="16" xfId="0" applyFont="1" applyBorder="1" applyAlignment="1">
      <alignment/>
    </xf>
    <xf numFmtId="3" fontId="3" fillId="0" borderId="18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Font="1" applyFill="1" applyBorder="1" applyAlignment="1">
      <alignment/>
    </xf>
    <xf numFmtId="0" fontId="3" fillId="0" borderId="26" xfId="0" applyNumberFormat="1" applyFont="1" applyBorder="1" applyAlignment="1">
      <alignment horizontal="right"/>
    </xf>
    <xf numFmtId="3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3" fontId="3" fillId="0" borderId="20" xfId="0" applyFont="1" applyBorder="1" applyAlignment="1">
      <alignment/>
    </xf>
    <xf numFmtId="3" fontId="3" fillId="0" borderId="30" xfId="0" applyFont="1" applyBorder="1" applyAlignment="1">
      <alignment/>
    </xf>
    <xf numFmtId="3" fontId="3" fillId="19" borderId="32" xfId="0" applyFont="1" applyFill="1" applyBorder="1" applyAlignment="1">
      <alignment/>
    </xf>
    <xf numFmtId="3" fontId="3" fillId="19" borderId="33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/>
    </xf>
    <xf numFmtId="0" fontId="2" fillId="0" borderId="35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right"/>
    </xf>
    <xf numFmtId="3" fontId="2" fillId="0" borderId="0" xfId="0" applyFont="1" applyAlignment="1">
      <alignment/>
    </xf>
    <xf numFmtId="0" fontId="2" fillId="0" borderId="35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3" fontId="3" fillId="0" borderId="23" xfId="0" applyFont="1" applyBorder="1" applyAlignment="1">
      <alignment/>
    </xf>
    <xf numFmtId="3" fontId="2" fillId="0" borderId="17" xfId="0" applyFont="1" applyBorder="1" applyAlignment="1">
      <alignment/>
    </xf>
    <xf numFmtId="3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4" fillId="0" borderId="36" xfId="0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19" borderId="32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38" xfId="0" applyFont="1" applyBorder="1" applyAlignment="1">
      <alignment/>
    </xf>
    <xf numFmtId="3" fontId="2" fillId="0" borderId="39" xfId="0" applyFont="1" applyBorder="1" applyAlignment="1">
      <alignment/>
    </xf>
    <xf numFmtId="3" fontId="3" fillId="0" borderId="40" xfId="0" applyFont="1" applyBorder="1" applyAlignment="1">
      <alignment/>
    </xf>
    <xf numFmtId="3" fontId="3" fillId="0" borderId="41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Font="1" applyFill="1" applyBorder="1" applyAlignment="1">
      <alignment horizontal="center"/>
    </xf>
    <xf numFmtId="3" fontId="4" fillId="0" borderId="10" xfId="0" applyFont="1" applyFill="1" applyBorder="1" applyAlignment="1">
      <alignment/>
    </xf>
    <xf numFmtId="3" fontId="4" fillId="0" borderId="9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42" xfId="0" applyNumberFormat="1" applyFont="1" applyBorder="1" applyAlignment="1">
      <alignment horizontal="right"/>
    </xf>
    <xf numFmtId="3" fontId="3" fillId="0" borderId="43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2" fillId="0" borderId="20" xfId="0" applyFont="1" applyBorder="1" applyAlignment="1">
      <alignment/>
    </xf>
    <xf numFmtId="3" fontId="3" fillId="0" borderId="17" xfId="0" applyFont="1" applyFill="1" applyBorder="1" applyAlignment="1">
      <alignment horizontal="center"/>
    </xf>
    <xf numFmtId="3" fontId="2" fillId="0" borderId="30" xfId="0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7" xfId="0" applyFont="1" applyBorder="1" applyAlignment="1">
      <alignment/>
    </xf>
    <xf numFmtId="0" fontId="2" fillId="0" borderId="25" xfId="0" applyNumberFormat="1" applyFont="1" applyBorder="1" applyAlignment="1">
      <alignment horizontal="right"/>
    </xf>
    <xf numFmtId="3" fontId="2" fillId="0" borderId="18" xfId="0" applyFont="1" applyBorder="1" applyAlignment="1">
      <alignment/>
    </xf>
    <xf numFmtId="0" fontId="1" fillId="0" borderId="19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3" fontId="1" fillId="0" borderId="45" xfId="0" applyFont="1" applyBorder="1" applyAlignment="1">
      <alignment horizontal="center"/>
    </xf>
    <xf numFmtId="3" fontId="3" fillId="0" borderId="38" xfId="0" applyFont="1" applyBorder="1" applyAlignment="1">
      <alignment/>
    </xf>
    <xf numFmtId="3" fontId="3" fillId="0" borderId="39" xfId="0" applyFont="1" applyBorder="1" applyAlignment="1">
      <alignment/>
    </xf>
    <xf numFmtId="3" fontId="3" fillId="0" borderId="17" xfId="0" applyFont="1" applyBorder="1" applyAlignment="1">
      <alignment/>
    </xf>
    <xf numFmtId="3" fontId="7" fillId="19" borderId="9" xfId="0" applyFont="1" applyFill="1" applyBorder="1" applyAlignment="1">
      <alignment/>
    </xf>
    <xf numFmtId="0" fontId="2" fillId="0" borderId="4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/>
    </xf>
    <xf numFmtId="0" fontId="2" fillId="0" borderId="35" xfId="0" applyNumberFormat="1" applyFont="1" applyBorder="1" applyAlignment="1">
      <alignment horizontal="center"/>
    </xf>
    <xf numFmtId="3" fontId="3" fillId="0" borderId="22" xfId="0" applyFont="1" applyBorder="1" applyAlignment="1">
      <alignment/>
    </xf>
    <xf numFmtId="3" fontId="2" fillId="0" borderId="46" xfId="0" applyFont="1" applyBorder="1" applyAlignment="1">
      <alignment/>
    </xf>
    <xf numFmtId="3" fontId="2" fillId="0" borderId="47" xfId="0" applyFont="1" applyBorder="1" applyAlignment="1">
      <alignment/>
    </xf>
    <xf numFmtId="3" fontId="2" fillId="0" borderId="48" xfId="0" applyFont="1" applyBorder="1" applyAlignment="1">
      <alignment/>
    </xf>
    <xf numFmtId="3" fontId="1" fillId="0" borderId="12" xfId="0" applyFont="1" applyFill="1" applyBorder="1" applyAlignment="1">
      <alignment horizontal="left"/>
    </xf>
    <xf numFmtId="3" fontId="1" fillId="0" borderId="12" xfId="0" applyFont="1" applyBorder="1" applyAlignment="1">
      <alignment/>
    </xf>
    <xf numFmtId="3" fontId="1" fillId="0" borderId="19" xfId="0" applyFont="1" applyBorder="1" applyAlignment="1">
      <alignment/>
    </xf>
    <xf numFmtId="3" fontId="3" fillId="0" borderId="9" xfId="0" applyFont="1" applyFill="1" applyBorder="1" applyAlignment="1">
      <alignment/>
    </xf>
    <xf numFmtId="3" fontId="3" fillId="0" borderId="49" xfId="0" applyFont="1" applyBorder="1" applyAlignment="1">
      <alignment/>
    </xf>
    <xf numFmtId="3" fontId="3" fillId="0" borderId="5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2" xfId="0" applyFont="1" applyBorder="1" applyAlignment="1">
      <alignment/>
    </xf>
    <xf numFmtId="3" fontId="2" fillId="0" borderId="53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1" fillId="0" borderId="0" xfId="0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4" fillId="0" borderId="9" xfId="0" applyFont="1" applyBorder="1" applyAlignment="1">
      <alignment/>
    </xf>
    <xf numFmtId="0" fontId="4" fillId="7" borderId="54" xfId="0" applyNumberFormat="1" applyFont="1" applyFill="1" applyBorder="1" applyAlignment="1">
      <alignment horizontal="right"/>
    </xf>
    <xf numFmtId="3" fontId="4" fillId="7" borderId="55" xfId="0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5" xfId="0" applyNumberFormat="1" applyFont="1" applyFill="1" applyBorder="1" applyAlignment="1">
      <alignment/>
    </xf>
    <xf numFmtId="3" fontId="4" fillId="7" borderId="46" xfId="0" applyNumberFormat="1" applyFont="1" applyFill="1" applyBorder="1" applyAlignment="1">
      <alignment/>
    </xf>
    <xf numFmtId="3" fontId="4" fillId="0" borderId="10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2" fillId="0" borderId="28" xfId="0" applyNumberFormat="1" applyFont="1" applyBorder="1" applyAlignment="1">
      <alignment horizontal="center"/>
    </xf>
    <xf numFmtId="3" fontId="5" fillId="0" borderId="31" xfId="0" applyFont="1" applyBorder="1" applyAlignment="1" quotePrefix="1">
      <alignment horizontal="center"/>
    </xf>
    <xf numFmtId="1" fontId="4" fillId="0" borderId="3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3" fontId="1" fillId="0" borderId="57" xfId="0" applyFont="1" applyBorder="1" applyAlignment="1">
      <alignment horizontal="center"/>
    </xf>
    <xf numFmtId="0" fontId="2" fillId="0" borderId="54" xfId="0" applyNumberFormat="1" applyFont="1" applyBorder="1" applyAlignment="1">
      <alignment horizontal="right"/>
    </xf>
    <xf numFmtId="3" fontId="1" fillId="0" borderId="55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40" xfId="0" applyFont="1" applyBorder="1" applyAlignment="1">
      <alignment/>
    </xf>
    <xf numFmtId="3" fontId="6" fillId="0" borderId="0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38" xfId="0" applyFont="1" applyBorder="1" applyAlignment="1">
      <alignment/>
    </xf>
    <xf numFmtId="3" fontId="1" fillId="0" borderId="9" xfId="0" applyFont="1" applyBorder="1" applyAlignment="1">
      <alignment/>
    </xf>
    <xf numFmtId="3" fontId="2" fillId="0" borderId="59" xfId="0" applyFont="1" applyFill="1" applyBorder="1" applyAlignment="1">
      <alignment horizontal="center"/>
    </xf>
    <xf numFmtId="3" fontId="2" fillId="0" borderId="18" xfId="0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6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3" fillId="0" borderId="63" xfId="0" applyNumberFormat="1" applyFont="1" applyBorder="1" applyAlignment="1">
      <alignment/>
    </xf>
    <xf numFmtId="3" fontId="3" fillId="0" borderId="10" xfId="0" applyFont="1" applyFill="1" applyBorder="1" applyAlignment="1">
      <alignment/>
    </xf>
    <xf numFmtId="3" fontId="7" fillId="0" borderId="10" xfId="0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43" xfId="0" applyFont="1" applyBorder="1" applyAlignment="1">
      <alignment/>
    </xf>
    <xf numFmtId="3" fontId="9" fillId="0" borderId="0" xfId="0" applyFont="1" applyAlignment="1">
      <alignment/>
    </xf>
    <xf numFmtId="3" fontId="10" fillId="0" borderId="25" xfId="0" applyFont="1" applyBorder="1" applyAlignment="1">
      <alignment horizontal="center" wrapText="1"/>
    </xf>
    <xf numFmtId="3" fontId="10" fillId="0" borderId="26" xfId="0" applyFont="1" applyBorder="1" applyAlignment="1">
      <alignment horizontal="center" wrapText="1"/>
    </xf>
    <xf numFmtId="3" fontId="9" fillId="0" borderId="26" xfId="0" applyFont="1" applyBorder="1" applyAlignment="1">
      <alignment/>
    </xf>
    <xf numFmtId="3" fontId="9" fillId="0" borderId="0" xfId="0" applyFont="1" applyBorder="1" applyAlignment="1">
      <alignment horizontal="center"/>
    </xf>
    <xf numFmtId="3" fontId="10" fillId="0" borderId="24" xfId="0" applyFont="1" applyBorder="1" applyAlignment="1">
      <alignment horizontal="center" wrapText="1"/>
    </xf>
    <xf numFmtId="3" fontId="10" fillId="0" borderId="11" xfId="0" applyFont="1" applyBorder="1" applyAlignment="1">
      <alignment horizontal="center"/>
    </xf>
    <xf numFmtId="3" fontId="10" fillId="0" borderId="0" xfId="0" applyFont="1" applyAlignment="1">
      <alignment/>
    </xf>
    <xf numFmtId="3" fontId="9" fillId="0" borderId="11" xfId="0" applyFont="1" applyBorder="1" applyAlignment="1">
      <alignment/>
    </xf>
    <xf numFmtId="3" fontId="10" fillId="0" borderId="11" xfId="0" applyFont="1" applyBorder="1" applyAlignment="1">
      <alignment/>
    </xf>
    <xf numFmtId="3" fontId="10" fillId="0" borderId="35" xfId="0" applyFont="1" applyBorder="1" applyAlignment="1">
      <alignment horizontal="center" wrapText="1"/>
    </xf>
    <xf numFmtId="3" fontId="10" fillId="0" borderId="12" xfId="0" applyFont="1" applyBorder="1" applyAlignment="1">
      <alignment horizontal="center"/>
    </xf>
    <xf numFmtId="3" fontId="10" fillId="0" borderId="12" xfId="0" applyFont="1" applyBorder="1" applyAlignment="1">
      <alignment/>
    </xf>
    <xf numFmtId="3" fontId="10" fillId="0" borderId="0" xfId="0" applyFont="1" applyFill="1" applyBorder="1" applyAlignment="1">
      <alignment horizontal="center" wrapText="1"/>
    </xf>
    <xf numFmtId="3" fontId="10" fillId="0" borderId="0" xfId="0" applyFont="1" applyFill="1" applyBorder="1" applyAlignment="1">
      <alignment horizontal="center"/>
    </xf>
    <xf numFmtId="3" fontId="10" fillId="0" borderId="0" xfId="0" applyFont="1" applyFill="1" applyBorder="1" applyAlignment="1">
      <alignment/>
    </xf>
    <xf numFmtId="3" fontId="10" fillId="0" borderId="0" xfId="34" applyNumberFormat="1" applyFont="1" applyFill="1" applyBorder="1" applyAlignment="1">
      <alignment horizontal="right"/>
    </xf>
    <xf numFmtId="3" fontId="9" fillId="0" borderId="0" xfId="0" applyFont="1" applyBorder="1" applyAlignment="1">
      <alignment/>
    </xf>
    <xf numFmtId="3" fontId="10" fillId="0" borderId="11" xfId="0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9" fillId="0" borderId="0" xfId="34" applyNumberFormat="1" applyFont="1" applyBorder="1" applyAlignment="1">
      <alignment horizontal="right"/>
    </xf>
    <xf numFmtId="3" fontId="10" fillId="0" borderId="0" xfId="0" applyFont="1" applyBorder="1" applyAlignment="1">
      <alignment horizontal="center" wrapText="1"/>
    </xf>
    <xf numFmtId="3" fontId="10" fillId="0" borderId="0" xfId="0" applyFont="1" applyBorder="1" applyAlignment="1">
      <alignment horizontal="center"/>
    </xf>
    <xf numFmtId="3" fontId="10" fillId="0" borderId="0" xfId="0" applyFont="1" applyBorder="1" applyAlignment="1">
      <alignment/>
    </xf>
    <xf numFmtId="14" fontId="10" fillId="0" borderId="24" xfId="0" applyNumberFormat="1" applyFont="1" applyBorder="1" applyAlignment="1">
      <alignment horizontal="center" wrapText="1"/>
    </xf>
    <xf numFmtId="14" fontId="10" fillId="0" borderId="35" xfId="0" applyNumberFormat="1" applyFont="1" applyBorder="1" applyAlignment="1">
      <alignment horizontal="center" wrapText="1"/>
    </xf>
    <xf numFmtId="3" fontId="10" fillId="0" borderId="0" xfId="0" applyFont="1" applyAlignment="1">
      <alignment horizontal="center"/>
    </xf>
    <xf numFmtId="3" fontId="10" fillId="24" borderId="24" xfId="0" applyFont="1" applyFill="1" applyBorder="1" applyAlignment="1">
      <alignment horizontal="center" wrapText="1"/>
    </xf>
    <xf numFmtId="3" fontId="10" fillId="24" borderId="11" xfId="0" applyFont="1" applyFill="1" applyBorder="1" applyAlignment="1">
      <alignment horizontal="center"/>
    </xf>
    <xf numFmtId="3" fontId="9" fillId="24" borderId="11" xfId="0" applyFont="1" applyFill="1" applyBorder="1" applyAlignment="1">
      <alignment/>
    </xf>
    <xf numFmtId="3" fontId="9" fillId="0" borderId="11" xfId="0" applyFont="1" applyFill="1" applyBorder="1" applyAlignment="1">
      <alignment/>
    </xf>
    <xf numFmtId="3" fontId="10" fillId="0" borderId="0" xfId="0" applyFont="1" applyAlignment="1">
      <alignment horizontal="center" wrapText="1"/>
    </xf>
    <xf numFmtId="3" fontId="13" fillId="0" borderId="11" xfId="0" applyFont="1" applyBorder="1" applyAlignment="1">
      <alignment/>
    </xf>
    <xf numFmtId="3" fontId="9" fillId="0" borderId="0" xfId="0" applyFont="1" applyAlignment="1">
      <alignment wrapText="1"/>
    </xf>
    <xf numFmtId="3" fontId="9" fillId="24" borderId="0" xfId="0" applyFont="1" applyFill="1" applyAlignment="1">
      <alignment/>
    </xf>
    <xf numFmtId="3" fontId="3" fillId="0" borderId="0" xfId="0" applyFont="1" applyBorder="1" applyAlignment="1">
      <alignment/>
    </xf>
    <xf numFmtId="3" fontId="10" fillId="0" borderId="15" xfId="0" applyFont="1" applyBorder="1" applyAlignment="1">
      <alignment horizontal="center"/>
    </xf>
    <xf numFmtId="3" fontId="15" fillId="0" borderId="0" xfId="0" applyFont="1" applyAlignment="1">
      <alignment/>
    </xf>
    <xf numFmtId="3" fontId="4" fillId="19" borderId="33" xfId="0" applyNumberFormat="1" applyFont="1" applyFill="1" applyBorder="1" applyAlignment="1">
      <alignment/>
    </xf>
    <xf numFmtId="3" fontId="4" fillId="19" borderId="64" xfId="0" applyNumberFormat="1" applyFont="1" applyFill="1" applyBorder="1" applyAlignment="1">
      <alignment/>
    </xf>
    <xf numFmtId="3" fontId="4" fillId="19" borderId="55" xfId="0" applyNumberFormat="1" applyFont="1" applyFill="1" applyBorder="1" applyAlignment="1">
      <alignment/>
    </xf>
    <xf numFmtId="3" fontId="4" fillId="19" borderId="65" xfId="0" applyNumberFormat="1" applyFont="1" applyFill="1" applyBorder="1" applyAlignment="1">
      <alignment/>
    </xf>
    <xf numFmtId="3" fontId="1" fillId="19" borderId="44" xfId="0" applyNumberFormat="1" applyFont="1" applyFill="1" applyBorder="1" applyAlignment="1">
      <alignment/>
    </xf>
    <xf numFmtId="3" fontId="1" fillId="19" borderId="35" xfId="0" applyNumberFormat="1" applyFont="1" applyFill="1" applyBorder="1" applyAlignment="1">
      <alignment/>
    </xf>
    <xf numFmtId="3" fontId="1" fillId="19" borderId="12" xfId="0" applyNumberFormat="1" applyFont="1" applyFill="1" applyBorder="1" applyAlignment="1">
      <alignment/>
    </xf>
    <xf numFmtId="3" fontId="10" fillId="0" borderId="24" xfId="0" applyFont="1" applyFill="1" applyBorder="1" applyAlignment="1">
      <alignment horizontal="center" wrapText="1"/>
    </xf>
    <xf numFmtId="3" fontId="10" fillId="0" borderId="11" xfId="0" applyFont="1" applyFill="1" applyBorder="1" applyAlignment="1">
      <alignment horizontal="center"/>
    </xf>
    <xf numFmtId="3" fontId="16" fillId="0" borderId="0" xfId="0" applyFont="1" applyAlignment="1">
      <alignment/>
    </xf>
    <xf numFmtId="3" fontId="16" fillId="0" borderId="0" xfId="0" applyFont="1" applyBorder="1" applyAlignment="1">
      <alignment/>
    </xf>
    <xf numFmtId="3" fontId="16" fillId="0" borderId="0" xfId="34" applyNumberFormat="1" applyFont="1" applyBorder="1" applyAlignment="1">
      <alignment horizontal="right"/>
    </xf>
    <xf numFmtId="3" fontId="9" fillId="0" borderId="12" xfId="0" applyFont="1" applyBorder="1" applyAlignment="1">
      <alignment/>
    </xf>
    <xf numFmtId="3" fontId="9" fillId="0" borderId="66" xfId="34" applyNumberFormat="1" applyFont="1" applyFill="1" applyBorder="1" applyAlignment="1">
      <alignment horizontal="right"/>
    </xf>
    <xf numFmtId="14" fontId="10" fillId="0" borderId="28" xfId="0" applyNumberFormat="1" applyFont="1" applyBorder="1" applyAlignment="1">
      <alignment horizontal="center" wrapText="1"/>
    </xf>
    <xf numFmtId="3" fontId="10" fillId="0" borderId="15" xfId="0" applyFont="1" applyBorder="1" applyAlignment="1">
      <alignment/>
    </xf>
    <xf numFmtId="3" fontId="9" fillId="0" borderId="0" xfId="0" applyFont="1" applyAlignment="1">
      <alignment horizontal="right"/>
    </xf>
    <xf numFmtId="3" fontId="9" fillId="0" borderId="0" xfId="0" applyFont="1" applyFill="1" applyBorder="1" applyAlignment="1">
      <alignment/>
    </xf>
    <xf numFmtId="3" fontId="9" fillId="0" borderId="0" xfId="34" applyNumberFormat="1" applyFont="1" applyFill="1" applyBorder="1" applyAlignment="1">
      <alignment horizontal="right"/>
    </xf>
    <xf numFmtId="3" fontId="10" fillId="0" borderId="66" xfId="0" applyFont="1" applyFill="1" applyBorder="1" applyAlignment="1">
      <alignment horizontal="center" wrapText="1"/>
    </xf>
    <xf numFmtId="3" fontId="10" fillId="0" borderId="66" xfId="0" applyFont="1" applyFill="1" applyBorder="1" applyAlignment="1">
      <alignment horizontal="center"/>
    </xf>
    <xf numFmtId="3" fontId="9" fillId="0" borderId="66" xfId="0" applyFont="1" applyFill="1" applyBorder="1" applyAlignment="1">
      <alignment/>
    </xf>
    <xf numFmtId="3" fontId="9" fillId="17" borderId="17" xfId="34" applyNumberFormat="1" applyFont="1" applyFill="1" applyBorder="1" applyAlignment="1">
      <alignment horizontal="right"/>
    </xf>
    <xf numFmtId="3" fontId="10" fillId="17" borderId="20" xfId="34" applyNumberFormat="1" applyFont="1" applyFill="1" applyBorder="1" applyAlignment="1">
      <alignment horizontal="right"/>
    </xf>
    <xf numFmtId="3" fontId="10" fillId="17" borderId="22" xfId="34" applyNumberFormat="1" applyFont="1" applyFill="1" applyBorder="1" applyAlignment="1">
      <alignment horizontal="right"/>
    </xf>
    <xf numFmtId="3" fontId="10" fillId="17" borderId="17" xfId="34" applyNumberFormat="1" applyFont="1" applyFill="1" applyBorder="1" applyAlignment="1">
      <alignment horizontal="right"/>
    </xf>
    <xf numFmtId="3" fontId="11" fillId="17" borderId="17" xfId="0" applyFont="1" applyFill="1" applyBorder="1" applyAlignment="1">
      <alignment horizontal="center" wrapText="1"/>
    </xf>
    <xf numFmtId="3" fontId="9" fillId="17" borderId="27" xfId="34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0" fillId="17" borderId="17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3" borderId="24" xfId="0" applyFont="1" applyFill="1" applyBorder="1" applyAlignment="1">
      <alignment horizontal="center" wrapText="1"/>
    </xf>
    <xf numFmtId="3" fontId="10" fillId="3" borderId="11" xfId="0" applyFont="1" applyFill="1" applyBorder="1" applyAlignment="1">
      <alignment horizontal="center"/>
    </xf>
    <xf numFmtId="3" fontId="9" fillId="3" borderId="11" xfId="0" applyFont="1" applyFill="1" applyBorder="1" applyAlignment="1">
      <alignment/>
    </xf>
    <xf numFmtId="3" fontId="9" fillId="3" borderId="0" xfId="0" applyFont="1" applyFill="1" applyAlignment="1">
      <alignment/>
    </xf>
    <xf numFmtId="3" fontId="10" fillId="7" borderId="24" xfId="0" applyFont="1" applyFill="1" applyBorder="1" applyAlignment="1">
      <alignment horizontal="center" wrapText="1"/>
    </xf>
    <xf numFmtId="3" fontId="10" fillId="7" borderId="11" xfId="0" applyFont="1" applyFill="1" applyBorder="1" applyAlignment="1">
      <alignment horizontal="center"/>
    </xf>
    <xf numFmtId="3" fontId="9" fillId="7" borderId="11" xfId="0" applyFont="1" applyFill="1" applyBorder="1" applyAlignment="1">
      <alignment/>
    </xf>
    <xf numFmtId="3" fontId="10" fillId="7" borderId="28" xfId="0" applyFont="1" applyFill="1" applyBorder="1" applyAlignment="1">
      <alignment horizontal="center" wrapText="1"/>
    </xf>
    <xf numFmtId="3" fontId="10" fillId="7" borderId="15" xfId="0" applyFont="1" applyFill="1" applyBorder="1" applyAlignment="1">
      <alignment horizontal="center"/>
    </xf>
    <xf numFmtId="3" fontId="9" fillId="7" borderId="15" xfId="0" applyFont="1" applyFill="1" applyBorder="1" applyAlignment="1">
      <alignment/>
    </xf>
    <xf numFmtId="3" fontId="15" fillId="0" borderId="0" xfId="0" applyFont="1" applyBorder="1" applyAlignment="1">
      <alignment/>
    </xf>
    <xf numFmtId="3" fontId="9" fillId="0" borderId="15" xfId="0" applyFont="1" applyBorder="1" applyAlignment="1">
      <alignment/>
    </xf>
    <xf numFmtId="3" fontId="10" fillId="0" borderId="26" xfId="0" applyFont="1" applyBorder="1" applyAlignment="1">
      <alignment/>
    </xf>
    <xf numFmtId="3" fontId="10" fillId="0" borderId="63" xfId="0" applyFont="1" applyBorder="1" applyAlignment="1">
      <alignment horizontal="center" wrapText="1"/>
    </xf>
    <xf numFmtId="3" fontId="10" fillId="0" borderId="63" xfId="0" applyFont="1" applyBorder="1" applyAlignment="1">
      <alignment horizontal="center"/>
    </xf>
    <xf numFmtId="3" fontId="10" fillId="17" borderId="11" xfId="34" applyNumberFormat="1" applyFont="1" applyFill="1" applyBorder="1" applyAlignment="1">
      <alignment horizontal="right"/>
    </xf>
    <xf numFmtId="3" fontId="16" fillId="0" borderId="11" xfId="0" applyFont="1" applyBorder="1" applyAlignment="1">
      <alignment/>
    </xf>
    <xf numFmtId="3" fontId="8" fillId="0" borderId="11" xfId="0" applyFont="1" applyBorder="1" applyAlignment="1">
      <alignment/>
    </xf>
    <xf numFmtId="3" fontId="8" fillId="0" borderId="11" xfId="0" applyFont="1" applyBorder="1" applyAlignment="1">
      <alignment horizontal="center"/>
    </xf>
    <xf numFmtId="3" fontId="17" fillId="0" borderId="11" xfId="0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3" fillId="0" borderId="68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9" fillId="4" borderId="11" xfId="0" applyFont="1" applyFill="1" applyBorder="1" applyAlignment="1">
      <alignment/>
    </xf>
    <xf numFmtId="3" fontId="9" fillId="4" borderId="11" xfId="34" applyNumberFormat="1" applyFont="1" applyFill="1" applyBorder="1" applyAlignment="1">
      <alignment horizontal="right"/>
    </xf>
    <xf numFmtId="3" fontId="10" fillId="4" borderId="12" xfId="34" applyNumberFormat="1" applyFont="1" applyFill="1" applyBorder="1" applyAlignment="1">
      <alignment horizontal="right"/>
    </xf>
    <xf numFmtId="3" fontId="10" fillId="4" borderId="11" xfId="0" applyNumberFormat="1" applyFont="1" applyFill="1" applyBorder="1" applyAlignment="1">
      <alignment horizontal="right"/>
    </xf>
    <xf numFmtId="3" fontId="9" fillId="0" borderId="0" xfId="0" applyFont="1" applyFill="1" applyBorder="1" applyAlignment="1">
      <alignment horizontal="center"/>
    </xf>
    <xf numFmtId="3" fontId="16" fillId="0" borderId="0" xfId="0" applyFont="1" applyFill="1" applyBorder="1" applyAlignment="1">
      <alignment/>
    </xf>
    <xf numFmtId="3" fontId="1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6" fillId="0" borderId="11" xfId="0" applyFont="1" applyFill="1" applyBorder="1" applyAlignment="1">
      <alignment/>
    </xf>
    <xf numFmtId="3" fontId="18" fillId="0" borderId="11" xfId="0" applyFont="1" applyBorder="1" applyAlignment="1">
      <alignment/>
    </xf>
    <xf numFmtId="167" fontId="14" fillId="0" borderId="0" xfId="0" applyNumberFormat="1" applyFont="1" applyFill="1" applyBorder="1" applyAlignment="1">
      <alignment/>
    </xf>
    <xf numFmtId="3" fontId="8" fillId="0" borderId="25" xfId="0" applyFont="1" applyBorder="1" applyAlignment="1">
      <alignment horizontal="center" wrapText="1"/>
    </xf>
    <xf numFmtId="3" fontId="8" fillId="0" borderId="26" xfId="0" applyFont="1" applyBorder="1" applyAlignment="1">
      <alignment horizontal="center" wrapText="1"/>
    </xf>
    <xf numFmtId="3" fontId="10" fillId="0" borderId="27" xfId="0" applyFont="1" applyBorder="1" applyAlignment="1">
      <alignment horizontal="center" wrapText="1"/>
    </xf>
    <xf numFmtId="3" fontId="10" fillId="0" borderId="0" xfId="0" applyFont="1" applyFill="1" applyBorder="1" applyAlignment="1">
      <alignment horizontal="center" vertical="center"/>
    </xf>
    <xf numFmtId="3" fontId="0" fillId="0" borderId="11" xfId="0" applyBorder="1" applyAlignment="1">
      <alignment/>
    </xf>
    <xf numFmtId="3" fontId="3" fillId="0" borderId="14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48" xfId="0" applyFont="1" applyFill="1" applyBorder="1" applyAlignment="1">
      <alignment/>
    </xf>
    <xf numFmtId="3" fontId="3" fillId="0" borderId="49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7" xfId="0" applyFont="1" applyFill="1" applyBorder="1" applyAlignment="1">
      <alignment/>
    </xf>
    <xf numFmtId="3" fontId="8" fillId="0" borderId="11" xfId="0" applyFont="1" applyBorder="1" applyAlignment="1">
      <alignment horizontal="center" wrapText="1"/>
    </xf>
    <xf numFmtId="3" fontId="10" fillId="17" borderId="26" xfId="0" applyFont="1" applyFill="1" applyBorder="1" applyAlignment="1">
      <alignment horizontal="center" wrapText="1"/>
    </xf>
    <xf numFmtId="3" fontId="9" fillId="17" borderId="11" xfId="34" applyNumberFormat="1" applyFont="1" applyFill="1" applyBorder="1" applyAlignment="1">
      <alignment horizontal="right"/>
    </xf>
    <xf numFmtId="3" fontId="9" fillId="17" borderId="11" xfId="0" applyNumberFormat="1" applyFont="1" applyFill="1" applyBorder="1" applyAlignment="1">
      <alignment horizontal="right"/>
    </xf>
    <xf numFmtId="3" fontId="10" fillId="17" borderId="12" xfId="34" applyNumberFormat="1" applyFont="1" applyFill="1" applyBorder="1" applyAlignment="1">
      <alignment horizontal="right"/>
    </xf>
    <xf numFmtId="3" fontId="16" fillId="17" borderId="11" xfId="34" applyNumberFormat="1" applyFont="1" applyFill="1" applyBorder="1" applyAlignment="1">
      <alignment horizontal="right"/>
    </xf>
    <xf numFmtId="3" fontId="10" fillId="4" borderId="26" xfId="0" applyFont="1" applyFill="1" applyBorder="1" applyAlignment="1">
      <alignment horizontal="center" wrapText="1"/>
    </xf>
    <xf numFmtId="3" fontId="10" fillId="4" borderId="11" xfId="34" applyNumberFormat="1" applyFont="1" applyFill="1" applyBorder="1" applyAlignment="1">
      <alignment horizontal="right"/>
    </xf>
    <xf numFmtId="3" fontId="16" fillId="4" borderId="11" xfId="34" applyNumberFormat="1" applyFont="1" applyFill="1" applyBorder="1" applyAlignment="1">
      <alignment horizontal="right"/>
    </xf>
    <xf numFmtId="3" fontId="9" fillId="4" borderId="11" xfId="0" applyNumberFormat="1" applyFont="1" applyFill="1" applyBorder="1" applyAlignment="1">
      <alignment horizontal="right"/>
    </xf>
    <xf numFmtId="3" fontId="10" fillId="4" borderId="68" xfId="34" applyNumberFormat="1" applyFont="1" applyFill="1" applyBorder="1" applyAlignment="1">
      <alignment horizontal="right"/>
    </xf>
    <xf numFmtId="3" fontId="9" fillId="4" borderId="68" xfId="34" applyNumberFormat="1" applyFont="1" applyFill="1" applyBorder="1" applyAlignment="1">
      <alignment horizontal="right"/>
    </xf>
    <xf numFmtId="3" fontId="10" fillId="4" borderId="67" xfId="34" applyNumberFormat="1" applyFont="1" applyFill="1" applyBorder="1" applyAlignment="1">
      <alignment horizontal="right"/>
    </xf>
    <xf numFmtId="3" fontId="0" fillId="4" borderId="11" xfId="0" applyFill="1" applyBorder="1" applyAlignment="1">
      <alignment/>
    </xf>
    <xf numFmtId="3" fontId="10" fillId="17" borderId="27" xfId="0" applyFont="1" applyFill="1" applyBorder="1" applyAlignment="1">
      <alignment horizontal="center" wrapText="1"/>
    </xf>
    <xf numFmtId="3" fontId="11" fillId="17" borderId="11" xfId="0" applyFont="1" applyFill="1" applyBorder="1" applyAlignment="1">
      <alignment horizontal="center" wrapText="1"/>
    </xf>
    <xf numFmtId="3" fontId="9" fillId="17" borderId="15" xfId="34" applyNumberFormat="1" applyFont="1" applyFill="1" applyBorder="1" applyAlignment="1">
      <alignment horizontal="right"/>
    </xf>
    <xf numFmtId="3" fontId="15" fillId="17" borderId="15" xfId="34" applyNumberFormat="1" applyFont="1" applyFill="1" applyBorder="1" applyAlignment="1">
      <alignment horizontal="right"/>
    </xf>
    <xf numFmtId="3" fontId="9" fillId="17" borderId="26" xfId="34" applyNumberFormat="1" applyFont="1" applyFill="1" applyBorder="1" applyAlignment="1">
      <alignment horizontal="right"/>
    </xf>
    <xf numFmtId="3" fontId="16" fillId="17" borderId="0" xfId="0" applyNumberFormat="1" applyFont="1" applyFill="1" applyBorder="1" applyAlignment="1">
      <alignment/>
    </xf>
    <xf numFmtId="3" fontId="15" fillId="17" borderId="11" xfId="34" applyNumberFormat="1" applyFont="1" applyFill="1" applyBorder="1" applyAlignment="1">
      <alignment horizontal="right"/>
    </xf>
    <xf numFmtId="3" fontId="12" fillId="17" borderId="11" xfId="34" applyNumberFormat="1" applyFont="1" applyFill="1" applyBorder="1" applyAlignment="1">
      <alignment horizontal="right"/>
    </xf>
    <xf numFmtId="3" fontId="9" fillId="17" borderId="11" xfId="0" applyFont="1" applyFill="1" applyBorder="1" applyAlignment="1">
      <alignment/>
    </xf>
    <xf numFmtId="3" fontId="9" fillId="17" borderId="12" xfId="34" applyNumberFormat="1" applyFont="1" applyFill="1" applyBorder="1" applyAlignment="1">
      <alignment horizontal="right"/>
    </xf>
    <xf numFmtId="3" fontId="15" fillId="17" borderId="11" xfId="0" applyFont="1" applyFill="1" applyBorder="1" applyAlignment="1">
      <alignment/>
    </xf>
    <xf numFmtId="3" fontId="10" fillId="17" borderId="15" xfId="34" applyNumberFormat="1" applyFont="1" applyFill="1" applyBorder="1" applyAlignment="1">
      <alignment horizontal="right"/>
    </xf>
    <xf numFmtId="3" fontId="10" fillId="17" borderId="12" xfId="34" applyNumberFormat="1" applyFont="1" applyFill="1" applyBorder="1" applyAlignment="1">
      <alignment/>
    </xf>
    <xf numFmtId="3" fontId="10" fillId="17" borderId="11" xfId="0" applyNumberFormat="1" applyFont="1" applyFill="1" applyBorder="1" applyAlignment="1">
      <alignment horizontal="right"/>
    </xf>
    <xf numFmtId="3" fontId="10" fillId="17" borderId="12" xfId="0" applyNumberFormat="1" applyFont="1" applyFill="1" applyBorder="1" applyAlignment="1">
      <alignment horizontal="right"/>
    </xf>
    <xf numFmtId="3" fontId="9" fillId="4" borderId="15" xfId="34" applyNumberFormat="1" applyFont="1" applyFill="1" applyBorder="1" applyAlignment="1">
      <alignment horizontal="right"/>
    </xf>
    <xf numFmtId="3" fontId="9" fillId="4" borderId="26" xfId="34" applyNumberFormat="1" applyFont="1" applyFill="1" applyBorder="1" applyAlignment="1">
      <alignment horizontal="right"/>
    </xf>
    <xf numFmtId="3" fontId="11" fillId="4" borderId="11" xfId="0" applyFont="1" applyFill="1" applyBorder="1" applyAlignment="1">
      <alignment horizontal="center" wrapText="1"/>
    </xf>
    <xf numFmtId="3" fontId="15" fillId="4" borderId="15" xfId="34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/>
    </xf>
    <xf numFmtId="3" fontId="11" fillId="4" borderId="68" xfId="0" applyFont="1" applyFill="1" applyBorder="1" applyAlignment="1">
      <alignment horizontal="center" wrapText="1"/>
    </xf>
    <xf numFmtId="3" fontId="9" fillId="4" borderId="69" xfId="34" applyNumberFormat="1" applyFont="1" applyFill="1" applyBorder="1" applyAlignment="1">
      <alignment horizontal="right"/>
    </xf>
    <xf numFmtId="3" fontId="15" fillId="4" borderId="11" xfId="34" applyNumberFormat="1" applyFont="1" applyFill="1" applyBorder="1" applyAlignment="1">
      <alignment horizontal="right"/>
    </xf>
    <xf numFmtId="3" fontId="16" fillId="4" borderId="15" xfId="34" applyNumberFormat="1" applyFont="1" applyFill="1" applyBorder="1" applyAlignment="1">
      <alignment horizontal="right"/>
    </xf>
    <xf numFmtId="3" fontId="10" fillId="4" borderId="15" xfId="34" applyNumberFormat="1" applyFont="1" applyFill="1" applyBorder="1" applyAlignment="1">
      <alignment horizontal="right"/>
    </xf>
    <xf numFmtId="3" fontId="9" fillId="4" borderId="12" xfId="34" applyNumberFormat="1" applyFont="1" applyFill="1" applyBorder="1" applyAlignment="1">
      <alignment horizontal="right"/>
    </xf>
    <xf numFmtId="3" fontId="15" fillId="4" borderId="12" xfId="34" applyNumberFormat="1" applyFont="1" applyFill="1" applyBorder="1" applyAlignment="1">
      <alignment horizontal="right"/>
    </xf>
    <xf numFmtId="3" fontId="10" fillId="4" borderId="70" xfId="34" applyNumberFormat="1" applyFont="1" applyFill="1" applyBorder="1" applyAlignment="1">
      <alignment horizontal="right"/>
    </xf>
    <xf numFmtId="3" fontId="10" fillId="4" borderId="12" xfId="34" applyNumberFormat="1" applyFont="1" applyFill="1" applyBorder="1" applyAlignment="1">
      <alignment/>
    </xf>
    <xf numFmtId="3" fontId="15" fillId="4" borderId="0" xfId="0" applyFont="1" applyFill="1" applyBorder="1" applyAlignment="1">
      <alignment/>
    </xf>
    <xf numFmtId="3" fontId="10" fillId="4" borderId="68" xfId="0" applyNumberFormat="1" applyFont="1" applyFill="1" applyBorder="1" applyAlignment="1">
      <alignment horizontal="right"/>
    </xf>
    <xf numFmtId="3" fontId="9" fillId="17" borderId="17" xfId="0" applyNumberFormat="1" applyFont="1" applyFill="1" applyBorder="1" applyAlignment="1">
      <alignment horizontal="right"/>
    </xf>
    <xf numFmtId="3" fontId="13" fillId="0" borderId="0" xfId="0" applyFont="1" applyBorder="1" applyAlignment="1">
      <alignment/>
    </xf>
    <xf numFmtId="3" fontId="2" fillId="0" borderId="24" xfId="0" applyFont="1" applyBorder="1" applyAlignment="1">
      <alignment/>
    </xf>
    <xf numFmtId="3" fontId="10" fillId="7" borderId="26" xfId="0" applyFont="1" applyFill="1" applyBorder="1" applyAlignment="1">
      <alignment horizontal="center" wrapText="1"/>
    </xf>
    <xf numFmtId="3" fontId="10" fillId="7" borderId="11" xfId="0" applyFont="1" applyFill="1" applyBorder="1" applyAlignment="1">
      <alignment horizontal="center" wrapText="1"/>
    </xf>
    <xf numFmtId="3" fontId="9" fillId="0" borderId="34" xfId="0" applyFont="1" applyBorder="1" applyAlignment="1">
      <alignment horizontal="center"/>
    </xf>
    <xf numFmtId="3" fontId="0" fillId="7" borderId="11" xfId="0" applyFill="1" applyBorder="1" applyAlignment="1">
      <alignment/>
    </xf>
    <xf numFmtId="3" fontId="10" fillId="7" borderId="11" xfId="34" applyNumberFormat="1" applyFont="1" applyFill="1" applyBorder="1" applyAlignment="1">
      <alignment horizontal="right"/>
    </xf>
    <xf numFmtId="3" fontId="10" fillId="7" borderId="68" xfId="34" applyNumberFormat="1" applyFont="1" applyFill="1" applyBorder="1" applyAlignment="1">
      <alignment horizontal="right"/>
    </xf>
    <xf numFmtId="3" fontId="9" fillId="7" borderId="11" xfId="34" applyNumberFormat="1" applyFont="1" applyFill="1" applyBorder="1" applyAlignment="1">
      <alignment horizontal="right"/>
    </xf>
    <xf numFmtId="3" fontId="9" fillId="7" borderId="68" xfId="34" applyNumberFormat="1" applyFont="1" applyFill="1" applyBorder="1" applyAlignment="1">
      <alignment horizontal="right"/>
    </xf>
    <xf numFmtId="3" fontId="10" fillId="7" borderId="11" xfId="0" applyFont="1" applyFill="1" applyBorder="1" applyAlignment="1">
      <alignment/>
    </xf>
    <xf numFmtId="3" fontId="9" fillId="7" borderId="11" xfId="0" applyNumberFormat="1" applyFont="1" applyFill="1" applyBorder="1" applyAlignment="1">
      <alignment horizontal="right"/>
    </xf>
    <xf numFmtId="3" fontId="9" fillId="17" borderId="0" xfId="0" applyFont="1" applyFill="1" applyBorder="1" applyAlignment="1">
      <alignment/>
    </xf>
    <xf numFmtId="3" fontId="10" fillId="7" borderId="12" xfId="34" applyNumberFormat="1" applyFont="1" applyFill="1" applyBorder="1" applyAlignment="1">
      <alignment horizontal="right"/>
    </xf>
    <xf numFmtId="3" fontId="10" fillId="17" borderId="17" xfId="0" applyFont="1" applyFill="1" applyBorder="1" applyAlignment="1">
      <alignment horizontal="center" wrapText="1"/>
    </xf>
    <xf numFmtId="3" fontId="11" fillId="7" borderId="11" xfId="0" applyFont="1" applyFill="1" applyBorder="1" applyAlignment="1">
      <alignment horizontal="center" wrapText="1"/>
    </xf>
    <xf numFmtId="3" fontId="11" fillId="7" borderId="68" xfId="0" applyFont="1" applyFill="1" applyBorder="1" applyAlignment="1">
      <alignment horizontal="center" wrapText="1"/>
    </xf>
    <xf numFmtId="3" fontId="9" fillId="7" borderId="26" xfId="0" applyFont="1" applyFill="1" applyBorder="1" applyAlignment="1">
      <alignment/>
    </xf>
    <xf numFmtId="3" fontId="9" fillId="7" borderId="15" xfId="34" applyNumberFormat="1" applyFont="1" applyFill="1" applyBorder="1" applyAlignment="1">
      <alignment horizontal="right"/>
    </xf>
    <xf numFmtId="3" fontId="15" fillId="7" borderId="15" xfId="34" applyNumberFormat="1" applyFont="1" applyFill="1" applyBorder="1" applyAlignment="1">
      <alignment horizontal="right"/>
    </xf>
    <xf numFmtId="3" fontId="10" fillId="7" borderId="12" xfId="0" applyFont="1" applyFill="1" applyBorder="1" applyAlignment="1">
      <alignment/>
    </xf>
    <xf numFmtId="3" fontId="10" fillId="17" borderId="12" xfId="0" applyFont="1" applyFill="1" applyBorder="1" applyAlignment="1">
      <alignment/>
    </xf>
    <xf numFmtId="3" fontId="10" fillId="17" borderId="67" xfId="34" applyNumberFormat="1" applyFont="1" applyFill="1" applyBorder="1" applyAlignment="1">
      <alignment horizontal="right"/>
    </xf>
    <xf numFmtId="3" fontId="10" fillId="0" borderId="34" xfId="0" applyFont="1" applyBorder="1" applyAlignment="1">
      <alignment/>
    </xf>
    <xf numFmtId="3" fontId="9" fillId="7" borderId="26" xfId="34" applyNumberFormat="1" applyFont="1" applyFill="1" applyBorder="1" applyAlignment="1">
      <alignment horizontal="right"/>
    </xf>
    <xf numFmtId="3" fontId="9" fillId="7" borderId="69" xfId="34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/>
    </xf>
    <xf numFmtId="3" fontId="9" fillId="7" borderId="14" xfId="34" applyNumberFormat="1" applyFont="1" applyFill="1" applyBorder="1" applyAlignment="1">
      <alignment horizontal="right"/>
    </xf>
    <xf numFmtId="3" fontId="10" fillId="7" borderId="19" xfId="34" applyNumberFormat="1" applyFont="1" applyFill="1" applyBorder="1" applyAlignment="1">
      <alignment horizontal="right"/>
    </xf>
    <xf numFmtId="3" fontId="9" fillId="7" borderId="21" xfId="34" applyNumberFormat="1" applyFont="1" applyFill="1" applyBorder="1" applyAlignment="1">
      <alignment horizontal="right"/>
    </xf>
    <xf numFmtId="3" fontId="16" fillId="7" borderId="14" xfId="34" applyNumberFormat="1" applyFont="1" applyFill="1" applyBorder="1" applyAlignment="1">
      <alignment horizontal="right"/>
    </xf>
    <xf numFmtId="3" fontId="15" fillId="7" borderId="11" xfId="34" applyNumberFormat="1" applyFont="1" applyFill="1" applyBorder="1" applyAlignment="1">
      <alignment horizontal="right"/>
    </xf>
    <xf numFmtId="3" fontId="9" fillId="17" borderId="26" xfId="0" applyFont="1" applyFill="1" applyBorder="1" applyAlignment="1">
      <alignment/>
    </xf>
    <xf numFmtId="3" fontId="0" fillId="7" borderId="12" xfId="0" applyFill="1" applyBorder="1" applyAlignment="1">
      <alignment/>
    </xf>
    <xf numFmtId="3" fontId="9" fillId="7" borderId="12" xfId="34" applyNumberFormat="1" applyFont="1" applyFill="1" applyBorder="1" applyAlignment="1">
      <alignment horizontal="right"/>
    </xf>
    <xf numFmtId="3" fontId="9" fillId="17" borderId="20" xfId="34" applyNumberFormat="1" applyFont="1" applyFill="1" applyBorder="1" applyAlignment="1">
      <alignment horizontal="right"/>
    </xf>
    <xf numFmtId="3" fontId="9" fillId="0" borderId="34" xfId="0" applyFont="1" applyBorder="1" applyAlignment="1">
      <alignment/>
    </xf>
    <xf numFmtId="3" fontId="10" fillId="7" borderId="69" xfId="0" applyFont="1" applyFill="1" applyBorder="1" applyAlignment="1">
      <alignment horizontal="center" wrapText="1"/>
    </xf>
    <xf numFmtId="3" fontId="9" fillId="7" borderId="26" xfId="0" applyFont="1" applyFill="1" applyBorder="1" applyAlignment="1">
      <alignment horizontal="right" wrapText="1"/>
    </xf>
    <xf numFmtId="3" fontId="10" fillId="7" borderId="15" xfId="34" applyNumberFormat="1" applyFont="1" applyFill="1" applyBorder="1" applyAlignment="1">
      <alignment horizontal="right"/>
    </xf>
    <xf numFmtId="3" fontId="10" fillId="17" borderId="26" xfId="0" applyFont="1" applyFill="1" applyBorder="1" applyAlignment="1">
      <alignment/>
    </xf>
    <xf numFmtId="3" fontId="10" fillId="7" borderId="70" xfId="34" applyNumberFormat="1" applyFont="1" applyFill="1" applyBorder="1" applyAlignment="1">
      <alignment horizontal="right"/>
    </xf>
    <xf numFmtId="3" fontId="9" fillId="17" borderId="12" xfId="0" applyFont="1" applyFill="1" applyBorder="1" applyAlignment="1">
      <alignment/>
    </xf>
    <xf numFmtId="3" fontId="9" fillId="7" borderId="0" xfId="0" applyFont="1" applyFill="1" applyBorder="1" applyAlignment="1">
      <alignment/>
    </xf>
    <xf numFmtId="3" fontId="9" fillId="7" borderId="18" xfId="34" applyNumberFormat="1" applyFont="1" applyFill="1" applyBorder="1" applyAlignment="1">
      <alignment horizontal="right"/>
    </xf>
    <xf numFmtId="3" fontId="10" fillId="7" borderId="12" xfId="34" applyNumberFormat="1" applyFont="1" applyFill="1" applyBorder="1" applyAlignment="1">
      <alignment/>
    </xf>
    <xf numFmtId="3" fontId="10" fillId="7" borderId="67" xfId="34" applyNumberFormat="1" applyFont="1" applyFill="1" applyBorder="1" applyAlignment="1">
      <alignment horizontal="right"/>
    </xf>
    <xf numFmtId="3" fontId="10" fillId="7" borderId="11" xfId="0" applyNumberFormat="1" applyFont="1" applyFill="1" applyBorder="1" applyAlignment="1">
      <alignment horizontal="right"/>
    </xf>
    <xf numFmtId="3" fontId="10" fillId="17" borderId="11" xfId="0" applyFont="1" applyFill="1" applyBorder="1" applyAlignment="1">
      <alignment/>
    </xf>
    <xf numFmtId="3" fontId="9" fillId="7" borderId="68" xfId="0" applyNumberFormat="1" applyFont="1" applyFill="1" applyBorder="1" applyAlignment="1">
      <alignment horizontal="right"/>
    </xf>
    <xf numFmtId="3" fontId="10" fillId="7" borderId="12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 horizontal="center"/>
    </xf>
    <xf numFmtId="3" fontId="9" fillId="0" borderId="0" xfId="0" applyFont="1" applyAlignment="1">
      <alignment horizontal="left"/>
    </xf>
    <xf numFmtId="3" fontId="9" fillId="17" borderId="11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3" fontId="16" fillId="4" borderId="12" xfId="34" applyNumberFormat="1" applyFont="1" applyFill="1" applyBorder="1" applyAlignment="1">
      <alignment horizontal="right"/>
    </xf>
    <xf numFmtId="3" fontId="9" fillId="4" borderId="0" xfId="0" applyFont="1" applyFill="1" applyBorder="1" applyAlignment="1">
      <alignment/>
    </xf>
    <xf numFmtId="3" fontId="9" fillId="4" borderId="67" xfId="34" applyNumberFormat="1" applyFont="1" applyFill="1" applyBorder="1" applyAlignment="1">
      <alignment horizontal="right"/>
    </xf>
    <xf numFmtId="3" fontId="10" fillId="17" borderId="20" xfId="0" applyNumberFormat="1" applyFont="1" applyFill="1" applyBorder="1" applyAlignment="1">
      <alignment horizontal="right"/>
    </xf>
    <xf numFmtId="3" fontId="9" fillId="0" borderId="26" xfId="0" applyNumberFormat="1" applyFont="1" applyBorder="1" applyAlignment="1">
      <alignment horizontal="center"/>
    </xf>
    <xf numFmtId="3" fontId="9" fillId="7" borderId="26" xfId="0" applyNumberFormat="1" applyFont="1" applyFill="1" applyBorder="1" applyAlignment="1">
      <alignment horizontal="right"/>
    </xf>
    <xf numFmtId="3" fontId="14" fillId="0" borderId="11" xfId="0" applyFont="1" applyBorder="1" applyAlignment="1">
      <alignment/>
    </xf>
    <xf numFmtId="3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4" fontId="14" fillId="25" borderId="64" xfId="0" applyNumberFormat="1" applyFont="1" applyFill="1" applyBorder="1" applyAlignment="1">
      <alignment/>
    </xf>
    <xf numFmtId="3" fontId="14" fillId="25" borderId="32" xfId="0" applyNumberFormat="1" applyFont="1" applyFill="1" applyBorder="1" applyAlignment="1">
      <alignment/>
    </xf>
    <xf numFmtId="3" fontId="14" fillId="25" borderId="32" xfId="0" applyFont="1" applyFill="1" applyBorder="1" applyAlignment="1">
      <alignment/>
    </xf>
    <xf numFmtId="3" fontId="14" fillId="25" borderId="33" xfId="0" applyNumberFormat="1" applyFont="1" applyFill="1" applyBorder="1" applyAlignment="1">
      <alignment/>
    </xf>
    <xf numFmtId="4" fontId="14" fillId="4" borderId="64" xfId="0" applyNumberFormat="1" applyFont="1" applyFill="1" applyBorder="1" applyAlignment="1">
      <alignment/>
    </xf>
    <xf numFmtId="3" fontId="14" fillId="4" borderId="32" xfId="0" applyNumberFormat="1" applyFont="1" applyFill="1" applyBorder="1" applyAlignment="1">
      <alignment/>
    </xf>
    <xf numFmtId="3" fontId="14" fillId="4" borderId="32" xfId="0" applyFont="1" applyFill="1" applyBorder="1" applyAlignment="1">
      <alignment/>
    </xf>
    <xf numFmtId="3" fontId="14" fillId="4" borderId="33" xfId="0" applyNumberFormat="1" applyFont="1" applyFill="1" applyBorder="1" applyAlignment="1">
      <alignment/>
    </xf>
    <xf numFmtId="4" fontId="20" fillId="7" borderId="11" xfId="0" applyNumberFormat="1" applyFont="1" applyFill="1" applyBorder="1" applyAlignment="1">
      <alignment/>
    </xf>
    <xf numFmtId="3" fontId="20" fillId="7" borderId="11" xfId="0" applyNumberFormat="1" applyFont="1" applyFill="1" applyBorder="1" applyAlignment="1">
      <alignment/>
    </xf>
    <xf numFmtId="3" fontId="0" fillId="7" borderId="11" xfId="0" applyFill="1" applyBorder="1" applyAlignment="1">
      <alignment/>
    </xf>
    <xf numFmtId="3" fontId="20" fillId="7" borderId="11" xfId="0" applyNumberFormat="1" applyFont="1" applyFill="1" applyBorder="1" applyAlignment="1">
      <alignment/>
    </xf>
    <xf numFmtId="4" fontId="20" fillId="8" borderId="54" xfId="0" applyNumberFormat="1" applyFont="1" applyFill="1" applyBorder="1" applyAlignment="1">
      <alignment/>
    </xf>
    <xf numFmtId="3" fontId="20" fillId="8" borderId="55" xfId="0" applyNumberFormat="1" applyFont="1" applyFill="1" applyBorder="1" applyAlignment="1">
      <alignment/>
    </xf>
    <xf numFmtId="3" fontId="0" fillId="8" borderId="55" xfId="0" applyFill="1" applyBorder="1" applyAlignment="1">
      <alignment/>
    </xf>
    <xf numFmtId="4" fontId="20" fillId="8" borderId="64" xfId="0" applyNumberFormat="1" applyFont="1" applyFill="1" applyBorder="1" applyAlignment="1">
      <alignment/>
    </xf>
    <xf numFmtId="3" fontId="20" fillId="8" borderId="32" xfId="0" applyNumberFormat="1" applyFont="1" applyFill="1" applyBorder="1" applyAlignment="1">
      <alignment/>
    </xf>
    <xf numFmtId="3" fontId="0" fillId="8" borderId="32" xfId="0" applyFill="1" applyBorder="1" applyAlignment="1">
      <alignment/>
    </xf>
    <xf numFmtId="4" fontId="20" fillId="8" borderId="11" xfId="0" applyNumberFormat="1" applyFont="1" applyFill="1" applyBorder="1" applyAlignment="1">
      <alignment/>
    </xf>
    <xf numFmtId="3" fontId="20" fillId="8" borderId="11" xfId="0" applyNumberFormat="1" applyFont="1" applyFill="1" applyBorder="1" applyAlignment="1">
      <alignment/>
    </xf>
    <xf numFmtId="3" fontId="0" fillId="8" borderId="11" xfId="0" applyFill="1" applyBorder="1" applyAlignment="1">
      <alignment/>
    </xf>
    <xf numFmtId="3" fontId="9" fillId="4" borderId="26" xfId="0" applyNumberFormat="1" applyFont="1" applyFill="1" applyBorder="1" applyAlignment="1">
      <alignment horizontal="right"/>
    </xf>
    <xf numFmtId="3" fontId="9" fillId="17" borderId="26" xfId="0" applyNumberFormat="1" applyFont="1" applyFill="1" applyBorder="1" applyAlignment="1">
      <alignment horizontal="right"/>
    </xf>
    <xf numFmtId="3" fontId="10" fillId="0" borderId="54" xfId="0" applyFont="1" applyBorder="1" applyAlignment="1">
      <alignment horizontal="center" wrapText="1"/>
    </xf>
    <xf numFmtId="3" fontId="10" fillId="0" borderId="55" xfId="0" applyFont="1" applyBorder="1" applyAlignment="1">
      <alignment horizontal="center"/>
    </xf>
    <xf numFmtId="3" fontId="13" fillId="0" borderId="55" xfId="0" applyFont="1" applyBorder="1" applyAlignment="1">
      <alignment/>
    </xf>
    <xf numFmtId="3" fontId="9" fillId="0" borderId="55" xfId="0" applyFont="1" applyBorder="1" applyAlignment="1">
      <alignment/>
    </xf>
    <xf numFmtId="3" fontId="10" fillId="0" borderId="55" xfId="0" applyFont="1" applyBorder="1" applyAlignment="1">
      <alignment/>
    </xf>
    <xf numFmtId="3" fontId="10" fillId="4" borderId="55" xfId="0" applyNumberFormat="1" applyFont="1" applyFill="1" applyBorder="1" applyAlignment="1">
      <alignment horizontal="right"/>
    </xf>
    <xf numFmtId="3" fontId="10" fillId="17" borderId="55" xfId="0" applyNumberFormat="1" applyFont="1" applyFill="1" applyBorder="1" applyAlignment="1">
      <alignment horizontal="right"/>
    </xf>
    <xf numFmtId="3" fontId="10" fillId="17" borderId="37" xfId="0" applyNumberFormat="1" applyFont="1" applyFill="1" applyBorder="1" applyAlignment="1">
      <alignment horizontal="right"/>
    </xf>
    <xf numFmtId="3" fontId="9" fillId="4" borderId="12" xfId="0" applyNumberFormat="1" applyFont="1" applyFill="1" applyBorder="1" applyAlignment="1">
      <alignment horizontal="right"/>
    </xf>
    <xf numFmtId="3" fontId="9" fillId="17" borderId="12" xfId="0" applyNumberFormat="1" applyFont="1" applyFill="1" applyBorder="1" applyAlignment="1">
      <alignment horizontal="right"/>
    </xf>
    <xf numFmtId="3" fontId="9" fillId="4" borderId="67" xfId="0" applyNumberFormat="1" applyFont="1" applyFill="1" applyBorder="1" applyAlignment="1">
      <alignment horizontal="right"/>
    </xf>
    <xf numFmtId="3" fontId="9" fillId="17" borderId="20" xfId="0" applyNumberFormat="1" applyFont="1" applyFill="1" applyBorder="1" applyAlignment="1">
      <alignment horizontal="right"/>
    </xf>
    <xf numFmtId="3" fontId="14" fillId="0" borderId="0" xfId="0" applyFont="1" applyAlignment="1">
      <alignment/>
    </xf>
    <xf numFmtId="3" fontId="10" fillId="4" borderId="11" xfId="0" applyFont="1" applyFill="1" applyBorder="1" applyAlignment="1">
      <alignment horizontal="center" wrapText="1"/>
    </xf>
    <xf numFmtId="3" fontId="9" fillId="4" borderId="68" xfId="0" applyNumberFormat="1" applyFont="1" applyFill="1" applyBorder="1" applyAlignment="1">
      <alignment horizontal="right"/>
    </xf>
    <xf numFmtId="3" fontId="9" fillId="4" borderId="70" xfId="34" applyNumberFormat="1" applyFont="1" applyFill="1" applyBorder="1" applyAlignment="1">
      <alignment horizontal="right"/>
    </xf>
    <xf numFmtId="3" fontId="9" fillId="4" borderId="11" xfId="0" applyNumberFormat="1" applyFont="1" applyFill="1" applyBorder="1" applyAlignment="1">
      <alignment/>
    </xf>
    <xf numFmtId="3" fontId="10" fillId="4" borderId="19" xfId="34" applyNumberFormat="1" applyFont="1" applyFill="1" applyBorder="1" applyAlignment="1">
      <alignment horizontal="right"/>
    </xf>
    <xf numFmtId="3" fontId="12" fillId="4" borderId="68" xfId="34" applyNumberFormat="1" applyFont="1" applyFill="1" applyBorder="1" applyAlignment="1">
      <alignment horizontal="right"/>
    </xf>
    <xf numFmtId="3" fontId="16" fillId="4" borderId="68" xfId="34" applyNumberFormat="1" applyFont="1" applyFill="1" applyBorder="1" applyAlignment="1">
      <alignment horizontal="right"/>
    </xf>
    <xf numFmtId="3" fontId="9" fillId="4" borderId="68" xfId="0" applyFont="1" applyFill="1" applyBorder="1" applyAlignment="1">
      <alignment/>
    </xf>
    <xf numFmtId="3" fontId="10" fillId="4" borderId="69" xfId="0" applyFont="1" applyFill="1" applyBorder="1" applyAlignment="1">
      <alignment horizontal="center" wrapText="1"/>
    </xf>
    <xf numFmtId="3" fontId="10" fillId="4" borderId="11" xfId="0" applyFont="1" applyFill="1" applyBorder="1" applyAlignment="1">
      <alignment/>
    </xf>
    <xf numFmtId="3" fontId="10" fillId="4" borderId="12" xfId="0" applyNumberFormat="1" applyFont="1" applyFill="1" applyBorder="1" applyAlignment="1">
      <alignment horizontal="right"/>
    </xf>
    <xf numFmtId="3" fontId="10" fillId="0" borderId="69" xfId="0" applyFont="1" applyBorder="1" applyAlignment="1">
      <alignment horizontal="center" wrapText="1"/>
    </xf>
    <xf numFmtId="3" fontId="10" fillId="0" borderId="68" xfId="0" applyFont="1" applyBorder="1" applyAlignment="1">
      <alignment horizontal="center"/>
    </xf>
    <xf numFmtId="3" fontId="10" fillId="7" borderId="68" xfId="0" applyFont="1" applyFill="1" applyBorder="1" applyAlignment="1">
      <alignment horizontal="center"/>
    </xf>
    <xf numFmtId="3" fontId="10" fillId="0" borderId="67" xfId="0" applyFont="1" applyBorder="1" applyAlignment="1">
      <alignment horizontal="center"/>
    </xf>
    <xf numFmtId="3" fontId="10" fillId="3" borderId="68" xfId="0" applyFont="1" applyFill="1" applyBorder="1" applyAlignment="1">
      <alignment horizontal="center"/>
    </xf>
    <xf numFmtId="3" fontId="10" fillId="0" borderId="68" xfId="0" applyFont="1" applyFill="1" applyBorder="1" applyAlignment="1">
      <alignment horizontal="center"/>
    </xf>
    <xf numFmtId="3" fontId="9" fillId="0" borderId="42" xfId="0" applyFont="1" applyBorder="1" applyAlignment="1">
      <alignment/>
    </xf>
    <xf numFmtId="3" fontId="9" fillId="0" borderId="25" xfId="0" applyFont="1" applyBorder="1" applyAlignment="1">
      <alignment/>
    </xf>
    <xf numFmtId="3" fontId="10" fillId="0" borderId="24" xfId="0" applyFont="1" applyBorder="1" applyAlignment="1">
      <alignment/>
    </xf>
    <xf numFmtId="3" fontId="9" fillId="0" borderId="24" xfId="0" applyFont="1" applyBorder="1" applyAlignment="1">
      <alignment/>
    </xf>
    <xf numFmtId="3" fontId="9" fillId="7" borderId="24" xfId="0" applyFont="1" applyFill="1" applyBorder="1" applyAlignment="1">
      <alignment/>
    </xf>
    <xf numFmtId="3" fontId="10" fillId="0" borderId="35" xfId="0" applyFont="1" applyBorder="1" applyAlignment="1">
      <alignment/>
    </xf>
    <xf numFmtId="3" fontId="9" fillId="3" borderId="24" xfId="0" applyFont="1" applyFill="1" applyBorder="1" applyAlignment="1">
      <alignment/>
    </xf>
    <xf numFmtId="3" fontId="9" fillId="0" borderId="24" xfId="0" applyFont="1" applyFill="1" applyBorder="1" applyAlignment="1">
      <alignment/>
    </xf>
    <xf numFmtId="3" fontId="9" fillId="0" borderId="35" xfId="0" applyFont="1" applyBorder="1" applyAlignment="1">
      <alignment/>
    </xf>
    <xf numFmtId="3" fontId="9" fillId="7" borderId="67" xfId="34" applyNumberFormat="1" applyFont="1" applyFill="1" applyBorder="1" applyAlignment="1">
      <alignment horizontal="right"/>
    </xf>
    <xf numFmtId="3" fontId="10" fillId="0" borderId="69" xfId="0" applyFont="1" applyBorder="1" applyAlignment="1">
      <alignment horizontal="center"/>
    </xf>
    <xf numFmtId="3" fontId="10" fillId="0" borderId="70" xfId="0" applyFont="1" applyBorder="1" applyAlignment="1">
      <alignment horizontal="center"/>
    </xf>
    <xf numFmtId="3" fontId="10" fillId="24" borderId="68" xfId="0" applyFont="1" applyFill="1" applyBorder="1" applyAlignment="1">
      <alignment horizontal="center"/>
    </xf>
    <xf numFmtId="3" fontId="10" fillId="0" borderId="28" xfId="0" applyFont="1" applyBorder="1" applyAlignment="1">
      <alignment/>
    </xf>
    <xf numFmtId="3" fontId="9" fillId="24" borderId="24" xfId="0" applyFont="1" applyFill="1" applyBorder="1" applyAlignment="1">
      <alignment/>
    </xf>
    <xf numFmtId="3" fontId="15" fillId="17" borderId="68" xfId="34" applyNumberFormat="1" applyFont="1" applyFill="1" applyBorder="1" applyAlignment="1">
      <alignment horizontal="right"/>
    </xf>
    <xf numFmtId="3" fontId="8" fillId="0" borderId="0" xfId="0" applyFont="1" applyBorder="1" applyAlignment="1">
      <alignment horizontal="center"/>
    </xf>
    <xf numFmtId="3" fontId="18" fillId="0" borderId="0" xfId="0" applyFont="1" applyBorder="1" applyAlignment="1">
      <alignment/>
    </xf>
    <xf numFmtId="3" fontId="17" fillId="0" borderId="11" xfId="0" applyFont="1" applyBorder="1" applyAlignment="1">
      <alignment horizontal="center"/>
    </xf>
    <xf numFmtId="3" fontId="21" fillId="0" borderId="11" xfId="0" applyFont="1" applyBorder="1" applyAlignment="1">
      <alignment/>
    </xf>
    <xf numFmtId="3" fontId="1" fillId="0" borderId="35" xfId="0" applyNumberFormat="1" applyFont="1" applyFill="1" applyBorder="1" applyAlignment="1">
      <alignment horizontal="center"/>
    </xf>
    <xf numFmtId="3" fontId="15" fillId="17" borderId="11" xfId="0" applyNumberFormat="1" applyFont="1" applyFill="1" applyBorder="1" applyAlignment="1">
      <alignment horizontal="right"/>
    </xf>
    <xf numFmtId="3" fontId="10" fillId="0" borderId="71" xfId="0" applyFont="1" applyBorder="1" applyAlignment="1">
      <alignment horizontal="center" vertical="center" wrapText="1"/>
    </xf>
    <xf numFmtId="3" fontId="13" fillId="0" borderId="42" xfId="0" applyFont="1" applyBorder="1" applyAlignment="1">
      <alignment horizontal="center" vertical="center"/>
    </xf>
    <xf numFmtId="3" fontId="10" fillId="0" borderId="66" xfId="0" applyFont="1" applyBorder="1" applyAlignment="1">
      <alignment horizontal="center" vertical="center" wrapText="1"/>
    </xf>
    <xf numFmtId="3" fontId="10" fillId="0" borderId="43" xfId="0" applyFont="1" applyBorder="1" applyAlignment="1">
      <alignment horizontal="center" vertical="center" wrapText="1" shrinkToFit="1"/>
    </xf>
    <xf numFmtId="3" fontId="10" fillId="0" borderId="43" xfId="0" applyFont="1" applyBorder="1" applyAlignment="1">
      <alignment horizontal="center" vertical="center" wrapText="1"/>
    </xf>
    <xf numFmtId="3" fontId="10" fillId="0" borderId="36" xfId="0" applyFont="1" applyBorder="1" applyAlignment="1">
      <alignment horizontal="center" vertical="center" wrapText="1"/>
    </xf>
    <xf numFmtId="3" fontId="9" fillId="4" borderId="24" xfId="0" applyFont="1" applyFill="1" applyBorder="1" applyAlignment="1">
      <alignment/>
    </xf>
    <xf numFmtId="3" fontId="9" fillId="4" borderId="17" xfId="0" applyFont="1" applyFill="1" applyBorder="1" applyAlignment="1">
      <alignment/>
    </xf>
    <xf numFmtId="3" fontId="9" fillId="0" borderId="14" xfId="0" applyFont="1" applyBorder="1" applyAlignment="1">
      <alignment/>
    </xf>
    <xf numFmtId="3" fontId="9" fillId="3" borderId="17" xfId="0" applyFont="1" applyFill="1" applyBorder="1" applyAlignment="1">
      <alignment/>
    </xf>
    <xf numFmtId="3" fontId="9" fillId="0" borderId="14" xfId="0" applyFont="1" applyFill="1" applyBorder="1" applyAlignment="1">
      <alignment/>
    </xf>
    <xf numFmtId="3" fontId="9" fillId="0" borderId="17" xfId="0" applyFont="1" applyFill="1" applyBorder="1" applyAlignment="1">
      <alignment/>
    </xf>
    <xf numFmtId="3" fontId="9" fillId="17" borderId="24" xfId="0" applyFont="1" applyFill="1" applyBorder="1" applyAlignment="1">
      <alignment/>
    </xf>
    <xf numFmtId="3" fontId="9" fillId="17" borderId="17" xfId="0" applyFont="1" applyFill="1" applyBorder="1" applyAlignment="1">
      <alignment/>
    </xf>
    <xf numFmtId="3" fontId="10" fillId="0" borderId="35" xfId="0" applyFont="1" applyFill="1" applyBorder="1" applyAlignment="1">
      <alignment/>
    </xf>
    <xf numFmtId="3" fontId="10" fillId="0" borderId="17" xfId="0" applyFont="1" applyBorder="1" applyAlignment="1">
      <alignment/>
    </xf>
    <xf numFmtId="3" fontId="13" fillId="0" borderId="25" xfId="0" applyFont="1" applyFill="1" applyBorder="1" applyAlignment="1">
      <alignment horizontal="center" vertical="center"/>
    </xf>
    <xf numFmtId="3" fontId="10" fillId="0" borderId="24" xfId="0" applyFont="1" applyFill="1" applyBorder="1" applyAlignment="1">
      <alignment/>
    </xf>
    <xf numFmtId="175" fontId="10" fillId="0" borderId="0" xfId="0" applyNumberFormat="1" applyFont="1" applyBorder="1" applyAlignment="1">
      <alignment/>
    </xf>
    <xf numFmtId="3" fontId="9" fillId="0" borderId="68" xfId="0" applyFont="1" applyBorder="1" applyAlignment="1">
      <alignment/>
    </xf>
    <xf numFmtId="3" fontId="9" fillId="0" borderId="17" xfId="0" applyFont="1" applyBorder="1" applyAlignment="1">
      <alignment/>
    </xf>
    <xf numFmtId="3" fontId="45" fillId="0" borderId="35" xfId="0" applyFont="1" applyFill="1" applyBorder="1" applyAlignment="1">
      <alignment/>
    </xf>
    <xf numFmtId="3" fontId="45" fillId="0" borderId="12" xfId="0" applyFont="1" applyBorder="1" applyAlignment="1">
      <alignment/>
    </xf>
    <xf numFmtId="3" fontId="45" fillId="0" borderId="20" xfId="0" applyFont="1" applyBorder="1" applyAlignment="1">
      <alignment/>
    </xf>
    <xf numFmtId="3" fontId="10" fillId="0" borderId="0" xfId="0" applyFont="1" applyBorder="1" applyAlignment="1">
      <alignment horizontal="center" vertical="center" wrapText="1"/>
    </xf>
    <xf numFmtId="3" fontId="10" fillId="0" borderId="0" xfId="0" applyFont="1" applyBorder="1" applyAlignment="1">
      <alignment horizontal="center" vertical="center" wrapText="1" shrinkToFit="1"/>
    </xf>
    <xf numFmtId="3" fontId="9" fillId="0" borderId="69" xfId="0" applyFont="1" applyBorder="1" applyAlignment="1">
      <alignment/>
    </xf>
    <xf numFmtId="3" fontId="9" fillId="0" borderId="27" xfId="0" applyFont="1" applyBorder="1" applyAlignment="1">
      <alignment/>
    </xf>
    <xf numFmtId="3" fontId="9" fillId="0" borderId="20" xfId="0" applyFont="1" applyBorder="1" applyAlignment="1">
      <alignment/>
    </xf>
    <xf numFmtId="3" fontId="16" fillId="4" borderId="11" xfId="34" applyNumberFormat="1" applyFont="1" applyFill="1" applyBorder="1" applyAlignment="1">
      <alignment horizontal="right"/>
    </xf>
    <xf numFmtId="3" fontId="8" fillId="0" borderId="14" xfId="0" applyFont="1" applyBorder="1" applyAlignment="1">
      <alignment horizontal="center"/>
    </xf>
    <xf numFmtId="3" fontId="10" fillId="0" borderId="0" xfId="0" applyFont="1" applyAlignment="1">
      <alignment horizontal="center"/>
    </xf>
    <xf numFmtId="3" fontId="10" fillId="0" borderId="72" xfId="0" applyFont="1" applyFill="1" applyBorder="1" applyAlignment="1">
      <alignment horizontal="center"/>
    </xf>
    <xf numFmtId="3" fontId="10" fillId="0" borderId="73" xfId="0" applyFont="1" applyFill="1" applyBorder="1" applyAlignment="1">
      <alignment horizontal="center"/>
    </xf>
    <xf numFmtId="3" fontId="10" fillId="0" borderId="21" xfId="0" applyFont="1" applyFill="1" applyBorder="1" applyAlignment="1">
      <alignment horizontal="center"/>
    </xf>
    <xf numFmtId="3" fontId="13" fillId="0" borderId="35" xfId="0" applyFont="1" applyBorder="1" applyAlignment="1">
      <alignment horizontal="center"/>
    </xf>
    <xf numFmtId="3" fontId="9" fillId="4" borderId="14" xfId="34" applyNumberFormat="1" applyFont="1" applyFill="1" applyBorder="1" applyAlignment="1">
      <alignment horizontal="right"/>
    </xf>
    <xf numFmtId="3" fontId="10" fillId="0" borderId="74" xfId="0" applyFont="1" applyFill="1" applyBorder="1" applyAlignment="1">
      <alignment/>
    </xf>
    <xf numFmtId="3" fontId="5" fillId="0" borderId="75" xfId="0" applyFont="1" applyBorder="1" applyAlignment="1" quotePrefix="1">
      <alignment horizontal="center"/>
    </xf>
    <xf numFmtId="3" fontId="5" fillId="0" borderId="55" xfId="0" applyFont="1" applyBorder="1" applyAlignment="1" quotePrefix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0" fontId="7" fillId="19" borderId="64" xfId="0" applyNumberFormat="1" applyFont="1" applyFill="1" applyBorder="1" applyAlignment="1">
      <alignment horizontal="center"/>
    </xf>
    <xf numFmtId="0" fontId="7" fillId="19" borderId="32" xfId="0" applyNumberFormat="1" applyFont="1" applyFill="1" applyBorder="1" applyAlignment="1">
      <alignment horizontal="center"/>
    </xf>
    <xf numFmtId="3" fontId="2" fillId="0" borderId="35" xfId="0" applyFont="1" applyFill="1" applyBorder="1" applyAlignment="1">
      <alignment horizontal="center"/>
    </xf>
    <xf numFmtId="3" fontId="2" fillId="0" borderId="12" xfId="0" applyFont="1" applyFill="1" applyBorder="1" applyAlignment="1">
      <alignment horizontal="center"/>
    </xf>
    <xf numFmtId="3" fontId="2" fillId="0" borderId="77" xfId="0" applyFont="1" applyFill="1" applyBorder="1" applyAlignment="1">
      <alignment horizontal="center"/>
    </xf>
    <xf numFmtId="3" fontId="2" fillId="0" borderId="19" xfId="0" applyFont="1" applyFill="1" applyBorder="1" applyAlignment="1">
      <alignment horizontal="center"/>
    </xf>
    <xf numFmtId="3" fontId="10" fillId="0" borderId="0" xfId="0" applyFont="1" applyFill="1" applyBorder="1" applyAlignment="1">
      <alignment horizontal="center" vertical="center"/>
    </xf>
    <xf numFmtId="3" fontId="10" fillId="0" borderId="71" xfId="0" applyFont="1" applyBorder="1" applyAlignment="1">
      <alignment horizontal="center" vertical="center"/>
    </xf>
    <xf numFmtId="3" fontId="10" fillId="0" borderId="78" xfId="0" applyFont="1" applyBorder="1" applyAlignment="1">
      <alignment horizontal="center" vertical="center"/>
    </xf>
    <xf numFmtId="3" fontId="8" fillId="0" borderId="42" xfId="0" applyFont="1" applyBorder="1" applyAlignment="1">
      <alignment horizontal="center" wrapText="1"/>
    </xf>
    <xf numFmtId="3" fontId="8" fillId="0" borderId="43" xfId="0" applyFont="1" applyBorder="1" applyAlignment="1">
      <alignment horizontal="center" wrapText="1"/>
    </xf>
    <xf numFmtId="3" fontId="10" fillId="0" borderId="71" xfId="0" applyFont="1" applyBorder="1" applyAlignment="1">
      <alignment horizontal="center" vertical="center" wrapText="1"/>
    </xf>
    <xf numFmtId="3" fontId="10" fillId="0" borderId="78" xfId="0" applyFont="1" applyBorder="1" applyAlignment="1">
      <alignment horizontal="center" vertical="center" wrapText="1"/>
    </xf>
    <xf numFmtId="3" fontId="8" fillId="0" borderId="25" xfId="0" applyFont="1" applyBorder="1" applyAlignment="1">
      <alignment horizontal="center" wrapText="1"/>
    </xf>
    <xf numFmtId="3" fontId="8" fillId="0" borderId="26" xfId="0" applyFont="1" applyBorder="1" applyAlignment="1">
      <alignment horizontal="center" wrapText="1"/>
    </xf>
    <xf numFmtId="3" fontId="13" fillId="0" borderId="54" xfId="0" applyFont="1" applyBorder="1" applyAlignment="1">
      <alignment horizontal="center"/>
    </xf>
    <xf numFmtId="3" fontId="13" fillId="0" borderId="55" xfId="0" applyFont="1" applyBorder="1" applyAlignment="1">
      <alignment horizontal="center"/>
    </xf>
    <xf numFmtId="3" fontId="9" fillId="0" borderId="0" xfId="0" applyFont="1" applyFill="1" applyBorder="1" applyAlignment="1">
      <alignment horizontal="center"/>
    </xf>
    <xf numFmtId="3" fontId="10" fillId="0" borderId="71" xfId="0" applyFont="1" applyFill="1" applyBorder="1" applyAlignment="1">
      <alignment horizontal="center" vertical="center" wrapText="1"/>
    </xf>
    <xf numFmtId="3" fontId="10" fillId="0" borderId="79" xfId="0" applyFont="1" applyFill="1" applyBorder="1" applyAlignment="1">
      <alignment horizontal="center" vertical="center" wrapText="1"/>
    </xf>
    <xf numFmtId="3" fontId="10" fillId="0" borderId="11" xfId="0" applyFont="1" applyBorder="1" applyAlignment="1">
      <alignment/>
    </xf>
    <xf numFmtId="3" fontId="0" fillId="0" borderId="11" xfId="0" applyBorder="1" applyAlignment="1">
      <alignment/>
    </xf>
    <xf numFmtId="3" fontId="13" fillId="0" borderId="37" xfId="0" applyFont="1" applyBorder="1" applyAlignment="1">
      <alignment horizontal="center"/>
    </xf>
    <xf numFmtId="3" fontId="8" fillId="0" borderId="68" xfId="0" applyFont="1" applyBorder="1" applyAlignment="1">
      <alignment horizontal="center"/>
    </xf>
    <xf numFmtId="3" fontId="13" fillId="0" borderId="12" xfId="0" applyFont="1" applyBorder="1" applyAlignment="1">
      <alignment horizontal="center"/>
    </xf>
    <xf numFmtId="3" fontId="8" fillId="0" borderId="43" xfId="0" applyFont="1" applyFill="1" applyBorder="1" applyAlignment="1">
      <alignment horizontal="center" vertical="center" wrapText="1"/>
    </xf>
    <xf numFmtId="3" fontId="8" fillId="0" borderId="36" xfId="0" applyFont="1" applyFill="1" applyBorder="1" applyAlignment="1">
      <alignment horizontal="center" vertical="center" wrapText="1"/>
    </xf>
    <xf numFmtId="3" fontId="8" fillId="0" borderId="43" xfId="0" applyFont="1" applyBorder="1" applyAlignment="1">
      <alignment horizontal="center" vertical="center" wrapText="1"/>
    </xf>
    <xf numFmtId="3" fontId="8" fillId="0" borderId="71" xfId="0" applyFont="1" applyBorder="1" applyAlignment="1">
      <alignment horizontal="center" vertical="center" wrapText="1"/>
    </xf>
    <xf numFmtId="3" fontId="8" fillId="0" borderId="78" xfId="0" applyFont="1" applyBorder="1" applyAlignment="1">
      <alignment horizontal="center" vertical="center" wrapText="1"/>
    </xf>
    <xf numFmtId="3" fontId="8" fillId="0" borderId="71" xfId="0" applyFont="1" applyFill="1" applyBorder="1" applyAlignment="1">
      <alignment horizontal="center" vertical="center" wrapText="1"/>
    </xf>
    <xf numFmtId="3" fontId="8" fillId="0" borderId="79" xfId="0" applyFont="1" applyFill="1" applyBorder="1" applyAlignment="1">
      <alignment horizontal="center" vertical="center" wrapText="1"/>
    </xf>
    <xf numFmtId="3" fontId="8" fillId="0" borderId="24" xfId="0" applyFont="1" applyBorder="1" applyAlignment="1">
      <alignment horizontal="center" wrapText="1"/>
    </xf>
    <xf numFmtId="3" fontId="8" fillId="0" borderId="11" xfId="0" applyFont="1" applyBorder="1" applyAlignment="1">
      <alignment horizontal="center" wrapText="1"/>
    </xf>
    <xf numFmtId="3" fontId="8" fillId="4" borderId="71" xfId="0" applyFont="1" applyFill="1" applyBorder="1" applyAlignment="1">
      <alignment horizontal="center" vertical="center" wrapText="1"/>
    </xf>
    <xf numFmtId="3" fontId="8" fillId="4" borderId="78" xfId="0" applyFont="1" applyFill="1" applyBorder="1" applyAlignment="1">
      <alignment horizontal="center" vertical="center" wrapText="1"/>
    </xf>
    <xf numFmtId="3" fontId="8" fillId="0" borderId="71" xfId="0" applyFont="1" applyBorder="1" applyAlignment="1">
      <alignment horizontal="center" wrapText="1"/>
    </xf>
    <xf numFmtId="3" fontId="8" fillId="0" borderId="69" xfId="0" applyFont="1" applyBorder="1" applyAlignment="1">
      <alignment horizontal="center" wrapText="1"/>
    </xf>
    <xf numFmtId="167" fontId="14" fillId="7" borderId="68" xfId="0" applyNumberFormat="1" applyFont="1" applyFill="1" applyBorder="1" applyAlignment="1">
      <alignment/>
    </xf>
    <xf numFmtId="167" fontId="14" fillId="7" borderId="14" xfId="0" applyNumberFormat="1" applyFont="1" applyFill="1" applyBorder="1" applyAlignment="1">
      <alignment/>
    </xf>
    <xf numFmtId="167" fontId="14" fillId="25" borderId="11" xfId="0" applyNumberFormat="1" applyFont="1" applyFill="1" applyBorder="1" applyAlignment="1">
      <alignment/>
    </xf>
    <xf numFmtId="167" fontId="14" fillId="7" borderId="11" xfId="0" applyNumberFormat="1" applyFont="1" applyFill="1" applyBorder="1" applyAlignment="1">
      <alignment horizontal="center"/>
    </xf>
    <xf numFmtId="167" fontId="14" fillId="4" borderId="68" xfId="0" applyNumberFormat="1" applyFont="1" applyFill="1" applyBorder="1" applyAlignment="1">
      <alignment horizontal="center"/>
    </xf>
    <xf numFmtId="167" fontId="14" fillId="4" borderId="14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.046"/>
          <c:w val="0.968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'[1]Rekapitulácia v Sk'!$A$2</c:f>
              <c:strCache>
                <c:ptCount val="1"/>
                <c:pt idx="0">
                  <c:v>Bežné príjmy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'[1]Rekapitulácia v Sk'!$B$1:$F$1</c:f>
              <c:strCache>
                <c:ptCount val="5"/>
                <c:pt idx="0">
                  <c:v>Skutočnosť 2005</c:v>
                </c:pt>
                <c:pt idx="1">
                  <c:v>Skutočnosť 2006</c:v>
                </c:pt>
                <c:pt idx="2">
                  <c:v>Skutočnosť 2007</c:v>
                </c:pt>
                <c:pt idx="3">
                  <c:v>Skutočnosť 2008</c:v>
                </c:pt>
                <c:pt idx="4">
                  <c:v>Rozpočet 2009</c:v>
                </c:pt>
              </c:strCache>
            </c:strRef>
          </c:cat>
          <c:val>
            <c:numRef>
              <c:f>'[1]Rekapitulácia v Sk'!$B$2:$F$2</c:f>
              <c:numCache>
                <c:ptCount val="5"/>
                <c:pt idx="0">
                  <c:v>540384</c:v>
                </c:pt>
                <c:pt idx="1">
                  <c:v>581223</c:v>
                </c:pt>
                <c:pt idx="2">
                  <c:v>632186</c:v>
                </c:pt>
                <c:pt idx="3">
                  <c:v>736033</c:v>
                </c:pt>
                <c:pt idx="4">
                  <c:v>675393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'[1]Rekapitulácia v Sk'!$A$3</c:f>
              <c:strCache>
                <c:ptCount val="1"/>
                <c:pt idx="0">
                  <c:v>Kapitálové príjmy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'[1]Rekapitulácia v Sk'!$B$1:$F$1</c:f>
              <c:strCache>
                <c:ptCount val="5"/>
                <c:pt idx="0">
                  <c:v>Skutočnosť 2005</c:v>
                </c:pt>
                <c:pt idx="1">
                  <c:v>Skutočnosť 2006</c:v>
                </c:pt>
                <c:pt idx="2">
                  <c:v>Skutočnosť 2007</c:v>
                </c:pt>
                <c:pt idx="3">
                  <c:v>Skutočnosť 2008</c:v>
                </c:pt>
                <c:pt idx="4">
                  <c:v>Rozpočet 2009</c:v>
                </c:pt>
              </c:strCache>
            </c:strRef>
          </c:cat>
          <c:val>
            <c:numRef>
              <c:f>'[1]Rekapitulácia v Sk'!$B$3:$F$3</c:f>
              <c:numCache>
                <c:ptCount val="5"/>
                <c:pt idx="0">
                  <c:v>11998</c:v>
                </c:pt>
                <c:pt idx="1">
                  <c:v>30544</c:v>
                </c:pt>
                <c:pt idx="2">
                  <c:v>32288</c:v>
                </c:pt>
                <c:pt idx="3">
                  <c:v>248554</c:v>
                </c:pt>
                <c:pt idx="4">
                  <c:v>22571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'[1]Rekapitulácia v Sk'!$A$4</c:f>
              <c:strCache>
                <c:ptCount val="1"/>
                <c:pt idx="0">
                  <c:v>Príjmy finančných operácií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'[1]Rekapitulácia v Sk'!$B$1:$F$1</c:f>
              <c:strCache>
                <c:ptCount val="5"/>
                <c:pt idx="0">
                  <c:v>Skutočnosť 2005</c:v>
                </c:pt>
                <c:pt idx="1">
                  <c:v>Skutočnosť 2006</c:v>
                </c:pt>
                <c:pt idx="2">
                  <c:v>Skutočnosť 2007</c:v>
                </c:pt>
                <c:pt idx="3">
                  <c:v>Skutočnosť 2008</c:v>
                </c:pt>
                <c:pt idx="4">
                  <c:v>Rozpočet 2009</c:v>
                </c:pt>
              </c:strCache>
            </c:strRef>
          </c:cat>
          <c:val>
            <c:numRef>
              <c:f>'[1]Rekapitulácia v Sk'!$B$4:$F$4</c:f>
              <c:numCache>
                <c:ptCount val="5"/>
                <c:pt idx="0">
                  <c:v>3359</c:v>
                </c:pt>
                <c:pt idx="1">
                  <c:v>100311</c:v>
                </c:pt>
                <c:pt idx="2">
                  <c:v>31822</c:v>
                </c:pt>
                <c:pt idx="3">
                  <c:v>25786</c:v>
                </c:pt>
                <c:pt idx="4">
                  <c:v>331045</c:v>
                </c:pt>
              </c:numCache>
            </c:numRef>
          </c:val>
          <c:shape val="box"/>
        </c:ser>
        <c:shape val="box"/>
        <c:axId val="60034049"/>
        <c:axId val="3435530"/>
      </c:bar3D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5530"/>
        <c:crosses val="autoZero"/>
        <c:auto val="1"/>
        <c:lblOffset val="100"/>
        <c:tickLblSkip val="1"/>
        <c:noMultiLvlLbl val="0"/>
      </c:catAx>
      <c:valAx>
        <c:axId val="34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886"/>
          <c:w val="0.663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6075"/>
          <c:w val="0.963"/>
          <c:h val="0.8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'[1]Rekapitulácia v Sk'!$A$7</c:f>
              <c:strCache>
                <c:ptCount val="1"/>
                <c:pt idx="0">
                  <c:v>Bežné výdavky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'[1]Rekapitulácia v Sk'!$B$6:$F$6</c:f>
              <c:strCache>
                <c:ptCount val="5"/>
                <c:pt idx="0">
                  <c:v>Skutočnosť 2005</c:v>
                </c:pt>
                <c:pt idx="1">
                  <c:v>Skutočnosť 2006</c:v>
                </c:pt>
                <c:pt idx="2">
                  <c:v>Skutočnosť 2007</c:v>
                </c:pt>
                <c:pt idx="3">
                  <c:v>Skutočnosť 2008</c:v>
                </c:pt>
                <c:pt idx="4">
                  <c:v>Rozpočet 2009</c:v>
                </c:pt>
              </c:strCache>
            </c:strRef>
          </c:cat>
          <c:val>
            <c:numRef>
              <c:f>'[1]Rekapitulácia v Sk'!$B$7:$F$7</c:f>
              <c:numCache>
                <c:ptCount val="5"/>
                <c:pt idx="0">
                  <c:v>454467</c:v>
                </c:pt>
                <c:pt idx="1">
                  <c:v>511484</c:v>
                </c:pt>
                <c:pt idx="2">
                  <c:v>543597</c:v>
                </c:pt>
                <c:pt idx="3">
                  <c:v>609959</c:v>
                </c:pt>
                <c:pt idx="4">
                  <c:v>665253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'[1]Rekapitulácia v Sk'!$A$8</c:f>
              <c:strCache>
                <c:ptCount val="1"/>
                <c:pt idx="0">
                  <c:v>Kapitálové výdavky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'[1]Rekapitulácia v Sk'!$B$6:$F$6</c:f>
              <c:strCache>
                <c:ptCount val="5"/>
                <c:pt idx="0">
                  <c:v>Skutočnosť 2005</c:v>
                </c:pt>
                <c:pt idx="1">
                  <c:v>Skutočnosť 2006</c:v>
                </c:pt>
                <c:pt idx="2">
                  <c:v>Skutočnosť 2007</c:v>
                </c:pt>
                <c:pt idx="3">
                  <c:v>Skutočnosť 2008</c:v>
                </c:pt>
                <c:pt idx="4">
                  <c:v>Rozpočet 2009</c:v>
                </c:pt>
              </c:strCache>
            </c:strRef>
          </c:cat>
          <c:val>
            <c:numRef>
              <c:f>'[1]Rekapitulácia v Sk'!$B$8:$F$8</c:f>
              <c:numCache>
                <c:ptCount val="5"/>
                <c:pt idx="0">
                  <c:v>57050</c:v>
                </c:pt>
                <c:pt idx="1">
                  <c:v>135726</c:v>
                </c:pt>
                <c:pt idx="2">
                  <c:v>121673</c:v>
                </c:pt>
                <c:pt idx="3">
                  <c:v>169693</c:v>
                </c:pt>
                <c:pt idx="4">
                  <c:v>357241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'[1]Rekapitulácia v Sk'!$A$9</c:f>
              <c:strCache>
                <c:ptCount val="1"/>
                <c:pt idx="0">
                  <c:v>Výdavky finančných operácií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'[1]Rekapitulácia v Sk'!$B$6:$F$6</c:f>
              <c:strCache>
                <c:ptCount val="5"/>
                <c:pt idx="0">
                  <c:v>Skutočnosť 2005</c:v>
                </c:pt>
                <c:pt idx="1">
                  <c:v>Skutočnosť 2006</c:v>
                </c:pt>
                <c:pt idx="2">
                  <c:v>Skutočnosť 2007</c:v>
                </c:pt>
                <c:pt idx="3">
                  <c:v>Skutočnosť 2008</c:v>
                </c:pt>
                <c:pt idx="4">
                  <c:v>Rozpočet 2009</c:v>
                </c:pt>
              </c:strCache>
            </c:strRef>
          </c:cat>
          <c:val>
            <c:numRef>
              <c:f>'[1]Rekapitulácia v Sk'!$B$9:$F$9</c:f>
              <c:numCache>
                <c:ptCount val="5"/>
                <c:pt idx="0">
                  <c:v>8625</c:v>
                </c:pt>
                <c:pt idx="1">
                  <c:v>32934</c:v>
                </c:pt>
                <c:pt idx="2">
                  <c:v>14439</c:v>
                </c:pt>
                <c:pt idx="3">
                  <c:v>8476</c:v>
                </c:pt>
                <c:pt idx="4">
                  <c:v>6515</c:v>
                </c:pt>
              </c:numCache>
            </c:numRef>
          </c:val>
          <c:shape val="box"/>
        </c:ser>
        <c:shape val="box"/>
        <c:axId val="30919771"/>
        <c:axId val="9842484"/>
      </c:bar3D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"/>
          <c:y val="0.894"/>
          <c:w val="0.761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2175"/>
          <c:w val="0.963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'Rekap. celkom'!$G$2</c:f>
              <c:strCache>
                <c:ptCount val="1"/>
                <c:pt idx="0">
                  <c:v>Bežné príjmy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'Rekap. celkom'!$H$1:$L$1</c:f>
              <c:strCache/>
            </c:strRef>
          </c:cat>
          <c:val>
            <c:numRef>
              <c:f>'Rekap. celkom'!$H$2:$L$2</c:f>
              <c:numCache/>
            </c:numRef>
          </c:val>
          <c:shape val="box"/>
        </c:ser>
        <c:ser>
          <c:idx val="1"/>
          <c:order val="1"/>
          <c:tx>
            <c:strRef>
              <c:f>'Rekap. celkom'!$G$3</c:f>
              <c:strCache>
                <c:ptCount val="1"/>
                <c:pt idx="0">
                  <c:v>Bežné výdavky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'Rekap. celkom'!$H$1:$L$1</c:f>
              <c:strCache/>
            </c:strRef>
          </c:cat>
          <c:val>
            <c:numRef>
              <c:f>'Rekap. celkom'!$H$3:$L$3</c:f>
              <c:numCache/>
            </c:numRef>
          </c:val>
          <c:shape val="box"/>
        </c:ser>
        <c:shape val="box"/>
        <c:axId val="21473493"/>
        <c:axId val="59043710"/>
      </c:bar3D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4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2075"/>
          <c:w val="0.9632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'Rekap. celkom'!$G$22</c:f>
              <c:strCache>
                <c:ptCount val="1"/>
                <c:pt idx="0">
                  <c:v>Kapitálové príjmy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'Rekap. celkom'!$H$21:$L$21</c:f>
              <c:strCache/>
            </c:strRef>
          </c:cat>
          <c:val>
            <c:numRef>
              <c:f>'Rekap. celkom'!$H$22:$L$22</c:f>
              <c:numCache/>
            </c:numRef>
          </c:val>
          <c:shape val="box"/>
        </c:ser>
        <c:ser>
          <c:idx val="1"/>
          <c:order val="1"/>
          <c:tx>
            <c:strRef>
              <c:f>'Rekap. celkom'!$G$23</c:f>
              <c:strCache>
                <c:ptCount val="1"/>
                <c:pt idx="0">
                  <c:v>Kapitálové výdavky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'Rekap. celkom'!$H$21:$L$21</c:f>
              <c:strCache/>
            </c:strRef>
          </c:cat>
          <c:val>
            <c:numRef>
              <c:f>'Rekap. celkom'!$H$23:$L$23</c:f>
              <c:numCache/>
            </c:numRef>
          </c:val>
          <c:shape val="box"/>
        </c:ser>
        <c:shape val="box"/>
        <c:axId val="61631343"/>
        <c:axId val="17811176"/>
      </c:bar3D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11176"/>
        <c:crosses val="autoZero"/>
        <c:auto val="1"/>
        <c:lblOffset val="100"/>
        <c:tickLblSkip val="2"/>
        <c:noMultiLvlLbl val="0"/>
      </c:catAx>
      <c:valAx>
        <c:axId val="17811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3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6</xdr:col>
      <xdr:colOff>0</xdr:colOff>
      <xdr:row>36</xdr:row>
      <xdr:rowOff>85725</xdr:rowOff>
    </xdr:to>
    <xdr:graphicFrame>
      <xdr:nvGraphicFramePr>
        <xdr:cNvPr id="1" name="Chart 4"/>
        <xdr:cNvGraphicFramePr/>
      </xdr:nvGraphicFramePr>
      <xdr:xfrm>
        <a:off x="0" y="4429125"/>
        <a:ext cx="52673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6</xdr:col>
      <xdr:colOff>9525</xdr:colOff>
      <xdr:row>50</xdr:row>
      <xdr:rowOff>152400</xdr:rowOff>
    </xdr:to>
    <xdr:graphicFrame>
      <xdr:nvGraphicFramePr>
        <xdr:cNvPr id="2" name="Chart 6"/>
        <xdr:cNvGraphicFramePr/>
      </xdr:nvGraphicFramePr>
      <xdr:xfrm>
        <a:off x="0" y="6772275"/>
        <a:ext cx="52768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12</xdr:col>
      <xdr:colOff>9525</xdr:colOff>
      <xdr:row>22</xdr:row>
      <xdr:rowOff>28575</xdr:rowOff>
    </xdr:to>
    <xdr:graphicFrame>
      <xdr:nvGraphicFramePr>
        <xdr:cNvPr id="3" name="Chart 5"/>
        <xdr:cNvGraphicFramePr/>
      </xdr:nvGraphicFramePr>
      <xdr:xfrm>
        <a:off x="5267325" y="9525"/>
        <a:ext cx="529590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22</xdr:row>
      <xdr:rowOff>28575</xdr:rowOff>
    </xdr:from>
    <xdr:to>
      <xdr:col>12</xdr:col>
      <xdr:colOff>9525</xdr:colOff>
      <xdr:row>51</xdr:row>
      <xdr:rowOff>0</xdr:rowOff>
    </xdr:to>
    <xdr:graphicFrame>
      <xdr:nvGraphicFramePr>
        <xdr:cNvPr id="4" name="Chart 6"/>
        <xdr:cNvGraphicFramePr/>
      </xdr:nvGraphicFramePr>
      <xdr:xfrm>
        <a:off x="5276850" y="4448175"/>
        <a:ext cx="5286375" cy="466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.sub\Rozpo&#269;et%202009\Rozpo&#269;et%20%202009%20-%20schv&#225;le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my v Sk"/>
      <sheetName val=" Prijmy v Eur"/>
      <sheetName val="Výdavky v Sk"/>
      <sheetName val="Výdavky v Eur"/>
      <sheetName val="Rekapitulácia v Sk"/>
      <sheetName val="Rekapitulácia v Eur"/>
      <sheetName val="OVaD"/>
    </sheetNames>
    <sheetDataSet>
      <sheetData sheetId="4">
        <row r="1">
          <cell r="B1" t="str">
            <v>Skutočnosť 2005</v>
          </cell>
          <cell r="C1" t="str">
            <v>Skutočnosť 2006</v>
          </cell>
          <cell r="D1" t="str">
            <v>Skutočnosť 2007</v>
          </cell>
          <cell r="E1" t="str">
            <v>Skutočnosť 2008</v>
          </cell>
          <cell r="F1" t="str">
            <v>Rozpočet 2009</v>
          </cell>
        </row>
        <row r="2">
          <cell r="A2" t="str">
            <v>Bežné príjmy</v>
          </cell>
          <cell r="B2">
            <v>540384</v>
          </cell>
          <cell r="C2">
            <v>581223</v>
          </cell>
          <cell r="D2">
            <v>632186</v>
          </cell>
          <cell r="E2">
            <v>736033</v>
          </cell>
          <cell r="F2">
            <v>675393</v>
          </cell>
        </row>
        <row r="3">
          <cell r="A3" t="str">
            <v>Kapitálové príjmy</v>
          </cell>
          <cell r="B3">
            <v>11998</v>
          </cell>
          <cell r="C3">
            <v>30544</v>
          </cell>
          <cell r="D3">
            <v>32288</v>
          </cell>
          <cell r="E3">
            <v>248554</v>
          </cell>
          <cell r="F3">
            <v>22571</v>
          </cell>
        </row>
        <row r="4">
          <cell r="A4" t="str">
            <v>Príjmy finančných operácií</v>
          </cell>
          <cell r="B4">
            <v>3359</v>
          </cell>
          <cell r="C4">
            <v>100311</v>
          </cell>
          <cell r="D4">
            <v>31822</v>
          </cell>
          <cell r="E4">
            <v>25786</v>
          </cell>
          <cell r="F4">
            <v>331045</v>
          </cell>
        </row>
        <row r="6">
          <cell r="B6" t="str">
            <v>Skutočnosť 2005</v>
          </cell>
          <cell r="C6" t="str">
            <v>Skutočnosť 2006</v>
          </cell>
          <cell r="D6" t="str">
            <v>Skutočnosť 2007</v>
          </cell>
          <cell r="E6" t="str">
            <v>Skutočnosť 2008</v>
          </cell>
          <cell r="F6" t="str">
            <v>Rozpočet 2009</v>
          </cell>
        </row>
        <row r="7">
          <cell r="A7" t="str">
            <v>Bežné výdavky</v>
          </cell>
          <cell r="B7">
            <v>454467</v>
          </cell>
          <cell r="C7">
            <v>511484</v>
          </cell>
          <cell r="D7">
            <v>543597</v>
          </cell>
          <cell r="E7">
            <v>609959</v>
          </cell>
          <cell r="F7">
            <v>665253</v>
          </cell>
        </row>
        <row r="8">
          <cell r="A8" t="str">
            <v>Kapitálové výdavky</v>
          </cell>
          <cell r="B8">
            <v>57050</v>
          </cell>
          <cell r="C8">
            <v>135726</v>
          </cell>
          <cell r="D8">
            <v>121673</v>
          </cell>
          <cell r="E8">
            <v>169693</v>
          </cell>
          <cell r="F8">
            <v>357241</v>
          </cell>
        </row>
        <row r="9">
          <cell r="A9" t="str">
            <v>Výdavky finančných operácií</v>
          </cell>
          <cell r="B9">
            <v>8625</v>
          </cell>
          <cell r="C9">
            <v>32934</v>
          </cell>
          <cell r="D9">
            <v>14439</v>
          </cell>
          <cell r="E9">
            <v>8476</v>
          </cell>
          <cell r="F9">
            <v>6515</v>
          </cell>
        </row>
        <row r="12">
          <cell r="E12">
            <v>222245</v>
          </cell>
          <cell r="F12">
            <v>0</v>
          </cell>
        </row>
      </sheetData>
      <sheetData sheetId="5">
        <row r="12">
          <cell r="H12">
            <v>30.126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zoomScalePageLayoutView="0" workbookViewId="0" topLeftCell="A115">
      <selection activeCell="E134" sqref="E134"/>
    </sheetView>
  </sheetViews>
  <sheetFormatPr defaultColWidth="9.140625" defaultRowHeight="12.75"/>
  <cols>
    <col min="1" max="1" width="8.7109375" style="57" customWidth="1"/>
    <col min="2" max="2" width="36.8515625" style="8" customWidth="1"/>
    <col min="3" max="3" width="12.7109375" style="8" bestFit="1" customWidth="1"/>
    <col min="4" max="4" width="10.8515625" style="3" bestFit="1" customWidth="1"/>
    <col min="5" max="5" width="12.00390625" style="3" bestFit="1" customWidth="1"/>
    <col min="6" max="6" width="12.7109375" style="10" bestFit="1" customWidth="1"/>
    <col min="7" max="16384" width="9.140625" style="2" customWidth="1"/>
  </cols>
  <sheetData>
    <row r="1" spans="1:15" ht="19.5" customHeight="1">
      <c r="A1" s="110" t="s">
        <v>0</v>
      </c>
      <c r="B1" s="532" t="s">
        <v>1</v>
      </c>
      <c r="C1" s="75" t="s">
        <v>2</v>
      </c>
      <c r="D1" s="535" t="s">
        <v>362</v>
      </c>
      <c r="E1" s="535"/>
      <c r="F1" s="536"/>
      <c r="G1" s="7"/>
      <c r="H1" s="7"/>
      <c r="I1" s="7"/>
      <c r="J1" s="7"/>
      <c r="K1" s="7"/>
      <c r="L1" s="7"/>
      <c r="M1" s="7"/>
      <c r="N1" s="7"/>
      <c r="O1" s="1"/>
    </row>
    <row r="2" spans="1:15" ht="17.25" customHeight="1" thickBot="1">
      <c r="A2" s="112" t="s">
        <v>3</v>
      </c>
      <c r="B2" s="533"/>
      <c r="C2" s="76" t="s">
        <v>361</v>
      </c>
      <c r="D2" s="103" t="s">
        <v>39</v>
      </c>
      <c r="E2" s="104" t="s">
        <v>33</v>
      </c>
      <c r="F2" s="105" t="s">
        <v>40</v>
      </c>
      <c r="G2" s="7"/>
      <c r="H2" s="7"/>
      <c r="I2" s="7"/>
      <c r="J2" s="7"/>
      <c r="K2" s="7"/>
      <c r="L2" s="7"/>
      <c r="M2" s="7"/>
      <c r="N2" s="7"/>
      <c r="O2" s="1"/>
    </row>
    <row r="3" spans="1:15" ht="12.75">
      <c r="A3" s="29"/>
      <c r="B3" s="30"/>
      <c r="C3" s="111"/>
      <c r="D3" s="20"/>
      <c r="E3" s="32"/>
      <c r="F3" s="115"/>
      <c r="G3" s="7"/>
      <c r="H3" s="7"/>
      <c r="I3" s="7"/>
      <c r="J3" s="7"/>
      <c r="K3" s="7"/>
      <c r="L3" s="7"/>
      <c r="M3" s="7"/>
      <c r="N3" s="7"/>
      <c r="O3" s="1"/>
    </row>
    <row r="4" spans="1:15" ht="12.75">
      <c r="A4" s="25">
        <v>111003</v>
      </c>
      <c r="B4" s="26" t="s">
        <v>61</v>
      </c>
      <c r="C4" s="27">
        <v>10152300</v>
      </c>
      <c r="D4" s="37">
        <v>-924500</v>
      </c>
      <c r="E4" s="28">
        <v>0</v>
      </c>
      <c r="F4" s="116">
        <f>C4+D4+E4</f>
        <v>9227800</v>
      </c>
      <c r="G4" s="7"/>
      <c r="H4" s="7"/>
      <c r="I4" s="7"/>
      <c r="J4" s="7"/>
      <c r="K4" s="7"/>
      <c r="L4" s="7"/>
      <c r="M4" s="7"/>
      <c r="N4" s="7"/>
      <c r="O4" s="1"/>
    </row>
    <row r="5" spans="1:15" ht="12.75">
      <c r="A5" s="38">
        <v>111003</v>
      </c>
      <c r="B5" s="39" t="s">
        <v>367</v>
      </c>
      <c r="C5" s="40">
        <v>178460</v>
      </c>
      <c r="D5" s="41"/>
      <c r="E5" s="78"/>
      <c r="F5" s="116">
        <f>C5+D5+E5</f>
        <v>178460</v>
      </c>
      <c r="G5" s="7"/>
      <c r="H5" s="7"/>
      <c r="I5" s="7"/>
      <c r="J5" s="7"/>
      <c r="K5" s="7"/>
      <c r="L5" s="7"/>
      <c r="M5" s="7"/>
      <c r="N5" s="7"/>
      <c r="O5" s="1"/>
    </row>
    <row r="6" spans="1:15" s="9" customFormat="1" ht="15" customHeight="1" thickBot="1">
      <c r="A6" s="64"/>
      <c r="B6" s="117" t="s">
        <v>4</v>
      </c>
      <c r="C6" s="65">
        <f>SUM(C4:C5)</f>
        <v>10330760</v>
      </c>
      <c r="D6" s="268">
        <f>SUM(D4:D5)</f>
        <v>-924500</v>
      </c>
      <c r="E6" s="268">
        <f>SUM(E4:E5)</f>
        <v>0</v>
      </c>
      <c r="F6" s="65">
        <f>SUM(F4:F5)</f>
        <v>9406260</v>
      </c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29"/>
      <c r="B7" s="30"/>
      <c r="C7" s="31"/>
      <c r="D7" s="20"/>
      <c r="E7" s="32"/>
      <c r="F7" s="11"/>
      <c r="G7" s="7"/>
      <c r="H7" s="7"/>
      <c r="I7" s="7"/>
      <c r="J7" s="7"/>
      <c r="K7" s="7"/>
      <c r="L7" s="7"/>
      <c r="M7" s="7"/>
      <c r="N7" s="7"/>
      <c r="O7" s="1"/>
    </row>
    <row r="8" spans="1:15" ht="12.75" customHeight="1">
      <c r="A8" s="24">
        <v>121001</v>
      </c>
      <c r="B8" s="8" t="s">
        <v>5</v>
      </c>
      <c r="C8" s="269">
        <v>111532</v>
      </c>
      <c r="D8" s="270">
        <v>0</v>
      </c>
      <c r="E8" s="3">
        <v>0</v>
      </c>
      <c r="F8" s="116">
        <f>C8+D8+E8</f>
        <v>111532</v>
      </c>
      <c r="G8" s="7"/>
      <c r="H8" s="7"/>
      <c r="I8" s="7"/>
      <c r="J8" s="7"/>
      <c r="K8" s="7"/>
      <c r="L8" s="7"/>
      <c r="M8" s="7"/>
      <c r="N8" s="7"/>
      <c r="O8" s="1"/>
    </row>
    <row r="9" spans="1:15" ht="12.75" customHeight="1">
      <c r="A9" s="24">
        <v>121002</v>
      </c>
      <c r="B9" s="8" t="s">
        <v>35</v>
      </c>
      <c r="C9" s="15">
        <v>1042289</v>
      </c>
      <c r="D9" s="12">
        <v>0</v>
      </c>
      <c r="E9" s="3">
        <v>0</v>
      </c>
      <c r="F9" s="116">
        <f>C9+D9+E9</f>
        <v>1042289</v>
      </c>
      <c r="G9" s="7"/>
      <c r="H9" s="7"/>
      <c r="I9" s="7"/>
      <c r="J9" s="7"/>
      <c r="K9" s="7"/>
      <c r="L9" s="7"/>
      <c r="M9" s="7"/>
      <c r="N9" s="7"/>
      <c r="O9" s="1"/>
    </row>
    <row r="10" spans="1:15" ht="12.75" customHeight="1">
      <c r="A10" s="33">
        <v>121003</v>
      </c>
      <c r="B10" s="34" t="s">
        <v>34</v>
      </c>
      <c r="C10" s="21">
        <v>116178</v>
      </c>
      <c r="D10" s="16">
        <v>0</v>
      </c>
      <c r="E10" s="13">
        <v>0</v>
      </c>
      <c r="F10" s="116">
        <f>C10+D10+E10</f>
        <v>116178</v>
      </c>
      <c r="G10" s="7"/>
      <c r="H10" s="7"/>
      <c r="I10" s="7"/>
      <c r="J10" s="7"/>
      <c r="K10" s="7"/>
      <c r="L10" s="7"/>
      <c r="M10" s="7"/>
      <c r="N10" s="7"/>
      <c r="O10" s="1"/>
    </row>
    <row r="11" spans="1:15" ht="12.75" customHeight="1">
      <c r="A11" s="33"/>
      <c r="B11" s="34"/>
      <c r="C11" s="21"/>
      <c r="D11" s="16"/>
      <c r="E11" s="13"/>
      <c r="F11" s="22"/>
      <c r="G11" s="7"/>
      <c r="H11" s="7"/>
      <c r="I11" s="7"/>
      <c r="J11" s="7"/>
      <c r="K11" s="7"/>
      <c r="L11" s="7"/>
      <c r="M11" s="7"/>
      <c r="N11" s="7"/>
      <c r="O11" s="1"/>
    </row>
    <row r="12" spans="1:15" s="9" customFormat="1" ht="16.5" customHeight="1" thickBot="1">
      <c r="A12" s="67"/>
      <c r="B12" s="118" t="s">
        <v>6</v>
      </c>
      <c r="C12" s="18">
        <f>SUM(C8:C10)</f>
        <v>1269999</v>
      </c>
      <c r="D12" s="17">
        <f>SUM(D8:D10)</f>
        <v>0</v>
      </c>
      <c r="E12" s="5">
        <f>SUM(E8:E10)</f>
        <v>0</v>
      </c>
      <c r="F12" s="95">
        <f>C12+D12+E12</f>
        <v>1269999</v>
      </c>
      <c r="G12" s="6"/>
      <c r="H12" s="6"/>
      <c r="I12" s="7"/>
      <c r="J12" s="6"/>
      <c r="K12" s="6"/>
      <c r="L12" s="6"/>
      <c r="M12" s="6"/>
      <c r="N12" s="6"/>
      <c r="O12" s="10"/>
    </row>
    <row r="13" spans="1:15" ht="12.75">
      <c r="A13" s="29"/>
      <c r="B13" s="30"/>
      <c r="C13" s="31"/>
      <c r="D13" s="20"/>
      <c r="E13" s="32"/>
      <c r="F13" s="11"/>
      <c r="G13" s="7"/>
      <c r="H13" s="7"/>
      <c r="I13" s="213"/>
      <c r="J13" s="7"/>
      <c r="K13" s="7"/>
      <c r="L13" s="7"/>
      <c r="M13" s="7"/>
      <c r="N13" s="7"/>
      <c r="O13" s="1"/>
    </row>
    <row r="14" spans="1:15" ht="12.75" customHeight="1">
      <c r="A14" s="24">
        <v>133001</v>
      </c>
      <c r="B14" s="8" t="s">
        <v>48</v>
      </c>
      <c r="C14" s="15">
        <v>38700</v>
      </c>
      <c r="D14" s="12"/>
      <c r="E14" s="3">
        <v>0</v>
      </c>
      <c r="F14" s="116">
        <f aca="true" t="shared" si="0" ref="F14:F20">C14+D14+E14</f>
        <v>38700</v>
      </c>
      <c r="G14" s="7"/>
      <c r="H14" s="7"/>
      <c r="I14" s="7"/>
      <c r="J14" s="7"/>
      <c r="K14" s="7"/>
      <c r="L14" s="7"/>
      <c r="M14" s="7"/>
      <c r="N14" s="7"/>
      <c r="O14" s="1"/>
    </row>
    <row r="15" spans="1:15" ht="12.75" customHeight="1">
      <c r="A15" s="24">
        <v>133004</v>
      </c>
      <c r="B15" s="8" t="s">
        <v>49</v>
      </c>
      <c r="C15" s="15">
        <v>830</v>
      </c>
      <c r="D15" s="12">
        <v>0</v>
      </c>
      <c r="E15" s="3">
        <v>0</v>
      </c>
      <c r="F15" s="116">
        <f t="shared" si="0"/>
        <v>830</v>
      </c>
      <c r="G15" s="7"/>
      <c r="H15" s="7"/>
      <c r="I15" s="7"/>
      <c r="J15" s="7"/>
      <c r="K15" s="7"/>
      <c r="L15" s="7"/>
      <c r="M15" s="7"/>
      <c r="N15" s="7"/>
      <c r="O15" s="1"/>
    </row>
    <row r="16" spans="1:15" ht="12.75" customHeight="1">
      <c r="A16" s="24">
        <v>133006</v>
      </c>
      <c r="B16" s="8" t="s">
        <v>50</v>
      </c>
      <c r="C16" s="15">
        <v>8298</v>
      </c>
      <c r="D16" s="12">
        <v>0</v>
      </c>
      <c r="E16" s="3">
        <v>0</v>
      </c>
      <c r="F16" s="116">
        <f t="shared" si="0"/>
        <v>8298</v>
      </c>
      <c r="G16" s="7"/>
      <c r="H16" s="7"/>
      <c r="I16" s="7"/>
      <c r="J16" s="7"/>
      <c r="K16" s="7"/>
      <c r="L16" s="7"/>
      <c r="M16" s="7"/>
      <c r="N16" s="7"/>
      <c r="O16" s="1"/>
    </row>
    <row r="17" spans="1:15" ht="12.75" customHeight="1">
      <c r="A17" s="24">
        <v>133012</v>
      </c>
      <c r="B17" s="8" t="s">
        <v>51</v>
      </c>
      <c r="C17" s="15">
        <v>154020</v>
      </c>
      <c r="D17" s="12">
        <v>0</v>
      </c>
      <c r="E17" s="3">
        <v>0</v>
      </c>
      <c r="F17" s="116">
        <f t="shared" si="0"/>
        <v>154020</v>
      </c>
      <c r="G17" s="7"/>
      <c r="H17" s="7"/>
      <c r="I17" s="7"/>
      <c r="J17" s="7"/>
      <c r="K17" s="7"/>
      <c r="L17" s="7"/>
      <c r="M17" s="7"/>
      <c r="N17" s="7"/>
      <c r="O17" s="1"/>
    </row>
    <row r="18" spans="1:15" ht="12.75" customHeight="1">
      <c r="A18" s="24">
        <v>133013</v>
      </c>
      <c r="B18" s="8" t="s">
        <v>52</v>
      </c>
      <c r="C18" s="15">
        <v>776738</v>
      </c>
      <c r="D18" s="12">
        <v>0</v>
      </c>
      <c r="E18" s="3">
        <v>0</v>
      </c>
      <c r="F18" s="116">
        <f t="shared" si="0"/>
        <v>776738</v>
      </c>
      <c r="G18" s="7"/>
      <c r="H18" s="7"/>
      <c r="I18" s="7"/>
      <c r="J18" s="7"/>
      <c r="K18" s="7"/>
      <c r="L18" s="7"/>
      <c r="M18" s="7"/>
      <c r="N18" s="7"/>
      <c r="O18" s="1"/>
    </row>
    <row r="19" spans="1:254" s="7" customFormat="1" ht="12.75" customHeight="1">
      <c r="A19" s="33">
        <v>1330131</v>
      </c>
      <c r="B19" s="34" t="s">
        <v>53</v>
      </c>
      <c r="C19" s="21">
        <v>232357</v>
      </c>
      <c r="D19" s="16">
        <v>0</v>
      </c>
      <c r="E19" s="13">
        <v>0</v>
      </c>
      <c r="F19" s="116">
        <f t="shared" si="0"/>
        <v>232357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15" ht="12.75" customHeight="1">
      <c r="A20" s="24">
        <v>139000</v>
      </c>
      <c r="B20" s="8" t="s">
        <v>78</v>
      </c>
      <c r="C20" s="15">
        <v>1660</v>
      </c>
      <c r="D20" s="12">
        <v>0</v>
      </c>
      <c r="E20" s="3">
        <v>0</v>
      </c>
      <c r="F20" s="116">
        <f t="shared" si="0"/>
        <v>1660</v>
      </c>
      <c r="G20" s="7"/>
      <c r="H20" s="7"/>
      <c r="I20" s="7"/>
      <c r="J20" s="7"/>
      <c r="K20" s="7"/>
      <c r="L20" s="7"/>
      <c r="M20" s="7"/>
      <c r="N20" s="7"/>
      <c r="O20" s="1"/>
    </row>
    <row r="21" spans="1:254" s="7" customFormat="1" ht="12.75" customHeight="1">
      <c r="A21" s="33"/>
      <c r="B21" s="34"/>
      <c r="C21" s="21"/>
      <c r="D21" s="16"/>
      <c r="E21" s="13"/>
      <c r="F21" s="22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68" customFormat="1" ht="15" thickBot="1">
      <c r="A22" s="67"/>
      <c r="B22" s="118" t="s">
        <v>7</v>
      </c>
      <c r="C22" s="18">
        <f>SUM(C14:C20)</f>
        <v>1212603</v>
      </c>
      <c r="D22" s="99">
        <f>SUM(D14:D20)</f>
        <v>0</v>
      </c>
      <c r="E22" s="5">
        <f>SUM(E14:E20)</f>
        <v>0</v>
      </c>
      <c r="F22" s="98">
        <f>SUM(F14:F20)</f>
        <v>1212603</v>
      </c>
      <c r="G22" s="6"/>
      <c r="H22" s="6"/>
      <c r="I22" s="7"/>
      <c r="J22" s="6"/>
      <c r="K22" s="6"/>
      <c r="L22" s="6"/>
      <c r="M22" s="6"/>
      <c r="N22" s="6"/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15" ht="12.75">
      <c r="A23" s="29"/>
      <c r="B23" s="30"/>
      <c r="C23" s="31"/>
      <c r="D23" s="20"/>
      <c r="E23" s="32"/>
      <c r="F23" s="11"/>
      <c r="G23" s="7"/>
      <c r="H23" s="7"/>
      <c r="I23" s="6"/>
      <c r="J23" s="7"/>
      <c r="K23" s="7"/>
      <c r="L23" s="7"/>
      <c r="M23" s="7"/>
      <c r="N23" s="7"/>
      <c r="O23" s="1"/>
    </row>
    <row r="24" spans="1:15" ht="12.75">
      <c r="A24" s="25">
        <v>211003</v>
      </c>
      <c r="B24" s="26" t="s">
        <v>36</v>
      </c>
      <c r="C24" s="27">
        <v>25388</v>
      </c>
      <c r="D24" s="37">
        <v>0</v>
      </c>
      <c r="E24" s="28">
        <v>0</v>
      </c>
      <c r="F24" s="116">
        <f aca="true" t="shared" si="1" ref="F24:F52">C24+D24+E24</f>
        <v>25388</v>
      </c>
      <c r="G24" s="7"/>
      <c r="H24" s="7"/>
      <c r="I24" s="7"/>
      <c r="J24" s="7"/>
      <c r="K24" s="7"/>
      <c r="L24" s="7"/>
      <c r="M24" s="7"/>
      <c r="N24" s="7"/>
      <c r="O24" s="1"/>
    </row>
    <row r="25" spans="1:15" ht="12.75">
      <c r="A25" s="25">
        <v>212002</v>
      </c>
      <c r="B25" s="26" t="s">
        <v>8</v>
      </c>
      <c r="C25" s="27">
        <v>796654</v>
      </c>
      <c r="D25" s="37">
        <v>0</v>
      </c>
      <c r="E25" s="28">
        <v>0</v>
      </c>
      <c r="F25" s="116">
        <f t="shared" si="1"/>
        <v>796654</v>
      </c>
      <c r="G25" s="7"/>
      <c r="H25" s="7"/>
      <c r="I25" s="7"/>
      <c r="J25" s="7"/>
      <c r="K25" s="7"/>
      <c r="L25" s="7"/>
      <c r="M25" s="7"/>
      <c r="N25" s="7"/>
      <c r="O25" s="1"/>
    </row>
    <row r="26" spans="1:15" ht="12.75">
      <c r="A26" s="25">
        <v>212003</v>
      </c>
      <c r="B26" s="26" t="s">
        <v>46</v>
      </c>
      <c r="C26" s="27">
        <v>331939</v>
      </c>
      <c r="D26" s="37">
        <v>0</v>
      </c>
      <c r="E26" s="28">
        <v>0</v>
      </c>
      <c r="F26" s="116">
        <f t="shared" si="1"/>
        <v>331939</v>
      </c>
      <c r="G26" s="7"/>
      <c r="H26" s="7"/>
      <c r="I26" s="7"/>
      <c r="J26" s="7"/>
      <c r="K26" s="7"/>
      <c r="L26" s="7"/>
      <c r="M26" s="7"/>
      <c r="N26" s="7"/>
      <c r="O26" s="1"/>
    </row>
    <row r="27" spans="1:15" ht="12.75">
      <c r="A27" s="25">
        <v>2120031</v>
      </c>
      <c r="B27" s="26" t="s">
        <v>9</v>
      </c>
      <c r="C27" s="27">
        <v>146053</v>
      </c>
      <c r="D27" s="37">
        <v>0</v>
      </c>
      <c r="E27" s="28">
        <v>0</v>
      </c>
      <c r="F27" s="116">
        <f t="shared" si="1"/>
        <v>146053</v>
      </c>
      <c r="G27" s="7"/>
      <c r="H27" s="7"/>
      <c r="I27" s="7"/>
      <c r="J27" s="7"/>
      <c r="K27" s="7"/>
      <c r="L27" s="7"/>
      <c r="M27" s="7"/>
      <c r="N27" s="7"/>
      <c r="O27" s="1"/>
    </row>
    <row r="28" spans="1:15" ht="12.75">
      <c r="A28" s="25">
        <v>2120032</v>
      </c>
      <c r="B28" s="26" t="s">
        <v>38</v>
      </c>
      <c r="C28" s="27">
        <v>775078</v>
      </c>
      <c r="D28" s="37">
        <v>0</v>
      </c>
      <c r="E28" s="28">
        <v>0</v>
      </c>
      <c r="F28" s="116">
        <f t="shared" si="1"/>
        <v>775078</v>
      </c>
      <c r="G28" s="7"/>
      <c r="H28" s="7"/>
      <c r="I28" s="7"/>
      <c r="J28" s="7"/>
      <c r="K28" s="7"/>
      <c r="L28" s="7"/>
      <c r="M28" s="7"/>
      <c r="N28" s="7"/>
      <c r="O28" s="1"/>
    </row>
    <row r="29" spans="1:15" ht="12.75">
      <c r="A29" s="25">
        <v>2120033</v>
      </c>
      <c r="B29" s="26" t="s">
        <v>358</v>
      </c>
      <c r="C29" s="27">
        <v>78088</v>
      </c>
      <c r="D29" s="37">
        <v>0</v>
      </c>
      <c r="E29" s="28">
        <v>0</v>
      </c>
      <c r="F29" s="116">
        <f t="shared" si="1"/>
        <v>78088</v>
      </c>
      <c r="G29" s="7"/>
      <c r="H29" s="7"/>
      <c r="I29" s="7"/>
      <c r="J29" s="7"/>
      <c r="K29" s="7"/>
      <c r="L29" s="7"/>
      <c r="M29" s="7"/>
      <c r="N29" s="7"/>
      <c r="O29" s="1"/>
    </row>
    <row r="30" spans="1:14" ht="12.75">
      <c r="A30" s="25">
        <v>221004</v>
      </c>
      <c r="B30" s="26" t="s">
        <v>10</v>
      </c>
      <c r="C30" s="27">
        <v>199164</v>
      </c>
      <c r="D30" s="37">
        <v>0</v>
      </c>
      <c r="E30" s="28">
        <v>0</v>
      </c>
      <c r="F30" s="116">
        <f t="shared" si="1"/>
        <v>199164</v>
      </c>
      <c r="G30" s="7"/>
      <c r="H30" s="7"/>
      <c r="I30" s="7"/>
      <c r="J30" s="7"/>
      <c r="K30" s="85"/>
      <c r="L30" s="86"/>
      <c r="M30" s="86"/>
      <c r="N30" s="86"/>
    </row>
    <row r="31" spans="1:11" ht="12.75">
      <c r="A31" s="25">
        <v>222003</v>
      </c>
      <c r="B31" s="26" t="s">
        <v>97</v>
      </c>
      <c r="C31" s="27">
        <v>24895</v>
      </c>
      <c r="D31" s="37">
        <v>0</v>
      </c>
      <c r="E31" s="28">
        <v>0</v>
      </c>
      <c r="F31" s="116">
        <f t="shared" si="1"/>
        <v>24895</v>
      </c>
      <c r="G31" s="7"/>
      <c r="H31" s="7"/>
      <c r="I31" s="7"/>
      <c r="J31" s="7"/>
      <c r="K31" s="1"/>
    </row>
    <row r="32" spans="1:11" ht="12.75">
      <c r="A32" s="25">
        <v>22300101</v>
      </c>
      <c r="B32" s="26" t="s">
        <v>28</v>
      </c>
      <c r="C32" s="27">
        <v>73027</v>
      </c>
      <c r="D32" s="37">
        <v>0</v>
      </c>
      <c r="E32" s="28">
        <v>0</v>
      </c>
      <c r="F32" s="116">
        <f t="shared" si="1"/>
        <v>73027</v>
      </c>
      <c r="G32" s="7"/>
      <c r="H32" s="7"/>
      <c r="I32" s="7"/>
      <c r="J32" s="7"/>
      <c r="K32" s="1"/>
    </row>
    <row r="33" spans="1:11" ht="12.75">
      <c r="A33" s="25">
        <v>22300102</v>
      </c>
      <c r="B33" s="26" t="s">
        <v>29</v>
      </c>
      <c r="C33" s="27">
        <v>26555</v>
      </c>
      <c r="D33" s="37">
        <v>0</v>
      </c>
      <c r="E33" s="28">
        <v>0</v>
      </c>
      <c r="F33" s="116">
        <f t="shared" si="1"/>
        <v>26555</v>
      </c>
      <c r="G33" s="7"/>
      <c r="H33" s="7"/>
      <c r="I33" s="7"/>
      <c r="J33" s="7"/>
      <c r="K33" s="1"/>
    </row>
    <row r="34" spans="1:11" ht="12.75">
      <c r="A34" s="25">
        <v>22300103</v>
      </c>
      <c r="B34" s="26" t="s">
        <v>30</v>
      </c>
      <c r="C34" s="27">
        <v>209122</v>
      </c>
      <c r="D34" s="37">
        <v>0</v>
      </c>
      <c r="E34" s="28">
        <v>0</v>
      </c>
      <c r="F34" s="116">
        <f t="shared" si="1"/>
        <v>209122</v>
      </c>
      <c r="G34" s="7"/>
      <c r="H34" s="7"/>
      <c r="I34" s="7"/>
      <c r="J34" s="7"/>
      <c r="K34" s="1"/>
    </row>
    <row r="35" spans="1:11" ht="12.75">
      <c r="A35" s="25">
        <v>22300104</v>
      </c>
      <c r="B35" s="26" t="s">
        <v>31</v>
      </c>
      <c r="C35" s="27">
        <v>126137</v>
      </c>
      <c r="D35" s="37">
        <v>0</v>
      </c>
      <c r="E35" s="28">
        <v>0</v>
      </c>
      <c r="F35" s="116">
        <f t="shared" si="1"/>
        <v>126137</v>
      </c>
      <c r="G35" s="7"/>
      <c r="H35" s="7"/>
      <c r="I35" s="7"/>
      <c r="J35" s="7"/>
      <c r="K35" s="1"/>
    </row>
    <row r="36" spans="1:11" ht="12.75">
      <c r="A36" s="25">
        <v>22300120</v>
      </c>
      <c r="B36" s="26" t="s">
        <v>64</v>
      </c>
      <c r="C36" s="27">
        <v>18589</v>
      </c>
      <c r="D36" s="37">
        <v>0</v>
      </c>
      <c r="E36" s="28">
        <v>0</v>
      </c>
      <c r="F36" s="116">
        <f t="shared" si="1"/>
        <v>18589</v>
      </c>
      <c r="G36" s="7"/>
      <c r="H36" s="7"/>
      <c r="I36" s="7"/>
      <c r="J36" s="7"/>
      <c r="K36" s="1"/>
    </row>
    <row r="37" spans="1:11" ht="12.75">
      <c r="A37" s="25">
        <v>22300105</v>
      </c>
      <c r="B37" s="26" t="s">
        <v>42</v>
      </c>
      <c r="C37" s="27">
        <v>3319</v>
      </c>
      <c r="D37" s="37">
        <v>0</v>
      </c>
      <c r="E37" s="28">
        <v>0</v>
      </c>
      <c r="F37" s="116">
        <f t="shared" si="1"/>
        <v>3319</v>
      </c>
      <c r="G37" s="7"/>
      <c r="H37" s="7"/>
      <c r="I37" s="7"/>
      <c r="J37" s="7"/>
      <c r="K37" s="1"/>
    </row>
    <row r="38" spans="1:11" ht="12.75">
      <c r="A38" s="42">
        <v>22300116</v>
      </c>
      <c r="B38" s="43" t="s">
        <v>11</v>
      </c>
      <c r="C38" s="44">
        <v>3318</v>
      </c>
      <c r="D38" s="45">
        <v>0</v>
      </c>
      <c r="E38" s="46">
        <v>0</v>
      </c>
      <c r="F38" s="116">
        <f t="shared" si="1"/>
        <v>3318</v>
      </c>
      <c r="G38" s="7"/>
      <c r="H38" s="7"/>
      <c r="I38" s="7"/>
      <c r="J38" s="7"/>
      <c r="K38" s="1"/>
    </row>
    <row r="39" spans="1:11" ht="12.75">
      <c r="A39" s="25">
        <v>22300117</v>
      </c>
      <c r="B39" s="26" t="s">
        <v>12</v>
      </c>
      <c r="C39" s="27">
        <v>23236</v>
      </c>
      <c r="D39" s="37">
        <v>0</v>
      </c>
      <c r="E39" s="28">
        <v>0</v>
      </c>
      <c r="F39" s="116">
        <f t="shared" si="1"/>
        <v>23236</v>
      </c>
      <c r="G39" s="7"/>
      <c r="H39" s="7"/>
      <c r="I39" s="7"/>
      <c r="J39" s="7"/>
      <c r="K39" s="1"/>
    </row>
    <row r="40" spans="1:11" ht="12.75">
      <c r="A40" s="25">
        <v>22300119</v>
      </c>
      <c r="B40" s="26" t="s">
        <v>14</v>
      </c>
      <c r="C40" s="27">
        <v>6639</v>
      </c>
      <c r="D40" s="37">
        <v>0</v>
      </c>
      <c r="E40" s="28">
        <v>0</v>
      </c>
      <c r="F40" s="116">
        <f t="shared" si="1"/>
        <v>6639</v>
      </c>
      <c r="G40" s="7"/>
      <c r="H40" s="7"/>
      <c r="I40" s="7"/>
      <c r="J40" s="7"/>
      <c r="K40" s="1"/>
    </row>
    <row r="41" spans="1:11" ht="12.75">
      <c r="A41" s="25">
        <v>223004</v>
      </c>
      <c r="B41" s="26" t="s">
        <v>13</v>
      </c>
      <c r="C41" s="27">
        <v>830</v>
      </c>
      <c r="D41" s="37">
        <v>0</v>
      </c>
      <c r="E41" s="28">
        <v>0</v>
      </c>
      <c r="F41" s="116">
        <f t="shared" si="1"/>
        <v>830</v>
      </c>
      <c r="G41" s="7"/>
      <c r="H41" s="7"/>
      <c r="I41" s="7"/>
      <c r="J41" s="7"/>
      <c r="K41" s="1"/>
    </row>
    <row r="42" spans="1:11" ht="12.75">
      <c r="A42" s="25">
        <v>22300115</v>
      </c>
      <c r="B42" s="26" t="s">
        <v>15</v>
      </c>
      <c r="C42" s="27">
        <v>29875</v>
      </c>
      <c r="D42" s="37">
        <v>0</v>
      </c>
      <c r="E42" s="28">
        <v>0</v>
      </c>
      <c r="F42" s="116">
        <f t="shared" si="1"/>
        <v>29875</v>
      </c>
      <c r="G42" s="7"/>
      <c r="H42" s="7"/>
      <c r="I42" s="7"/>
      <c r="J42" s="7"/>
      <c r="K42" s="1"/>
    </row>
    <row r="43" spans="1:11" ht="12.75">
      <c r="A43" s="25">
        <v>229005</v>
      </c>
      <c r="B43" s="26" t="s">
        <v>16</v>
      </c>
      <c r="C43" s="27">
        <v>8962</v>
      </c>
      <c r="D43" s="37">
        <v>0</v>
      </c>
      <c r="E43" s="28">
        <v>0</v>
      </c>
      <c r="F43" s="116">
        <f t="shared" si="1"/>
        <v>8962</v>
      </c>
      <c r="G43" s="7"/>
      <c r="H43" s="7"/>
      <c r="I43" s="7"/>
      <c r="J43" s="7"/>
      <c r="K43" s="1"/>
    </row>
    <row r="44" spans="1:11" ht="12.75">
      <c r="A44" s="25">
        <v>292006</v>
      </c>
      <c r="B44" s="26" t="s">
        <v>17</v>
      </c>
      <c r="C44" s="27">
        <v>3319</v>
      </c>
      <c r="D44" s="37">
        <v>0</v>
      </c>
      <c r="E44" s="28">
        <v>0</v>
      </c>
      <c r="F44" s="116">
        <f t="shared" si="1"/>
        <v>3319</v>
      </c>
      <c r="G44" s="7"/>
      <c r="H44" s="7"/>
      <c r="I44" s="7"/>
      <c r="J44" s="7"/>
      <c r="K44" s="1"/>
    </row>
    <row r="45" spans="1:11" ht="12.75">
      <c r="A45" s="25">
        <v>292008</v>
      </c>
      <c r="B45" s="26" t="s">
        <v>18</v>
      </c>
      <c r="C45" s="27">
        <v>29955</v>
      </c>
      <c r="D45" s="37">
        <v>0</v>
      </c>
      <c r="E45" s="28">
        <v>0</v>
      </c>
      <c r="F45" s="116">
        <f t="shared" si="1"/>
        <v>29955</v>
      </c>
      <c r="G45" s="7"/>
      <c r="H45" s="7"/>
      <c r="I45" s="7"/>
      <c r="J45" s="7"/>
      <c r="K45" s="1"/>
    </row>
    <row r="46" spans="1:11" ht="12.75">
      <c r="A46" s="25">
        <v>292012</v>
      </c>
      <c r="B46" s="26" t="s">
        <v>19</v>
      </c>
      <c r="C46" s="27">
        <v>16597</v>
      </c>
      <c r="D46" s="37">
        <v>0</v>
      </c>
      <c r="E46" s="28">
        <v>0</v>
      </c>
      <c r="F46" s="116">
        <f t="shared" si="1"/>
        <v>16597</v>
      </c>
      <c r="G46" s="7"/>
      <c r="H46" s="7"/>
      <c r="I46" s="7"/>
      <c r="J46" s="7"/>
      <c r="K46" s="1"/>
    </row>
    <row r="47" spans="1:11" ht="12.75">
      <c r="A47" s="38">
        <v>223001</v>
      </c>
      <c r="B47" s="39" t="s">
        <v>20</v>
      </c>
      <c r="C47" s="40">
        <v>16597</v>
      </c>
      <c r="D47" s="41">
        <v>0</v>
      </c>
      <c r="E47" s="78">
        <v>0</v>
      </c>
      <c r="F47" s="116">
        <f t="shared" si="1"/>
        <v>16597</v>
      </c>
      <c r="G47" s="7"/>
      <c r="H47" s="7"/>
      <c r="I47" s="7"/>
      <c r="J47" s="7"/>
      <c r="K47" s="1"/>
    </row>
    <row r="48" spans="1:11" ht="12.75">
      <c r="A48" s="38">
        <v>212001</v>
      </c>
      <c r="B48" s="39" t="s">
        <v>83</v>
      </c>
      <c r="C48" s="40">
        <v>3264</v>
      </c>
      <c r="D48" s="41">
        <v>0</v>
      </c>
      <c r="E48" s="78">
        <v>0</v>
      </c>
      <c r="F48" s="72">
        <f t="shared" si="1"/>
        <v>3264</v>
      </c>
      <c r="G48" s="7"/>
      <c r="H48" s="53"/>
      <c r="I48" s="7"/>
      <c r="J48" s="7"/>
      <c r="K48" s="1"/>
    </row>
    <row r="49" spans="1:11" ht="12.75">
      <c r="A49" s="38">
        <v>292009</v>
      </c>
      <c r="B49" s="39" t="s">
        <v>110</v>
      </c>
      <c r="C49" s="40">
        <v>10401</v>
      </c>
      <c r="D49" s="41">
        <v>0</v>
      </c>
      <c r="E49" s="78">
        <v>0</v>
      </c>
      <c r="F49" s="72">
        <f t="shared" si="1"/>
        <v>10401</v>
      </c>
      <c r="G49" s="7"/>
      <c r="H49" s="7"/>
      <c r="I49" s="7"/>
      <c r="J49" s="7"/>
      <c r="K49" s="1"/>
    </row>
    <row r="50" spans="1:11" ht="12.75">
      <c r="A50" s="38">
        <v>292017</v>
      </c>
      <c r="B50" s="39" t="s">
        <v>108</v>
      </c>
      <c r="C50" s="40">
        <v>2188</v>
      </c>
      <c r="D50" s="41">
        <v>0</v>
      </c>
      <c r="E50" s="78">
        <v>0</v>
      </c>
      <c r="F50" s="72">
        <f t="shared" si="1"/>
        <v>2188</v>
      </c>
      <c r="G50" s="7"/>
      <c r="H50" s="7"/>
      <c r="I50" s="7"/>
      <c r="J50" s="7"/>
      <c r="K50" s="1"/>
    </row>
    <row r="51" spans="1:11" ht="12.75">
      <c r="A51" s="38"/>
      <c r="B51" s="39"/>
      <c r="C51" s="40"/>
      <c r="D51" s="41"/>
      <c r="E51" s="78"/>
      <c r="F51" s="22"/>
      <c r="G51" s="7"/>
      <c r="H51" s="7"/>
      <c r="I51" s="7"/>
      <c r="J51" s="7"/>
      <c r="K51" s="1"/>
    </row>
    <row r="52" spans="1:11" s="9" customFormat="1" ht="15" thickBot="1">
      <c r="A52" s="69"/>
      <c r="B52" s="117" t="s">
        <v>21</v>
      </c>
      <c r="C52" s="65">
        <f>SUM(C24:C50)</f>
        <v>2989189</v>
      </c>
      <c r="D52" s="70">
        <f>SUM(D24:D50)</f>
        <v>0</v>
      </c>
      <c r="E52" s="66">
        <f>SUM(E24:E50)</f>
        <v>0</v>
      </c>
      <c r="F52" s="95">
        <f t="shared" si="1"/>
        <v>2989189</v>
      </c>
      <c r="G52" s="6"/>
      <c r="H52" s="6"/>
      <c r="I52" s="7"/>
      <c r="J52" s="6"/>
      <c r="K52" s="10"/>
    </row>
    <row r="53" spans="1:11" ht="12.75">
      <c r="A53" s="42"/>
      <c r="B53" s="43"/>
      <c r="C53" s="44"/>
      <c r="D53" s="45"/>
      <c r="E53" s="46"/>
      <c r="F53" s="11"/>
      <c r="G53" s="7"/>
      <c r="H53" s="7"/>
      <c r="I53" s="6"/>
      <c r="J53" s="7"/>
      <c r="K53" s="1"/>
    </row>
    <row r="54" spans="1:11" ht="12.75">
      <c r="A54" s="24">
        <v>231000</v>
      </c>
      <c r="B54" s="8" t="s">
        <v>105</v>
      </c>
      <c r="C54" s="15">
        <v>0</v>
      </c>
      <c r="D54" s="12">
        <v>0</v>
      </c>
      <c r="E54" s="3">
        <v>0</v>
      </c>
      <c r="F54" s="116">
        <f>C54+D54+E54</f>
        <v>0</v>
      </c>
      <c r="G54" s="7"/>
      <c r="H54" s="7"/>
      <c r="I54" s="7"/>
      <c r="J54" s="7"/>
      <c r="K54" s="1"/>
    </row>
    <row r="55" spans="1:11" s="107" customFormat="1" ht="12.75">
      <c r="A55" s="24">
        <v>233001</v>
      </c>
      <c r="B55" s="8" t="s">
        <v>27</v>
      </c>
      <c r="C55" s="15">
        <v>233194</v>
      </c>
      <c r="D55" s="12">
        <v>0</v>
      </c>
      <c r="E55" s="3">
        <v>100000</v>
      </c>
      <c r="F55" s="116">
        <f>C55+D55+E55</f>
        <v>333194</v>
      </c>
      <c r="G55" s="7"/>
      <c r="H55" s="7"/>
      <c r="I55" s="7"/>
      <c r="J55" s="7"/>
      <c r="K55" s="106"/>
    </row>
    <row r="56" spans="1:11" ht="12.75">
      <c r="A56" s="24">
        <v>231000</v>
      </c>
      <c r="B56" s="8" t="s">
        <v>109</v>
      </c>
      <c r="C56" s="108">
        <v>39958</v>
      </c>
      <c r="D56" s="12">
        <v>0</v>
      </c>
      <c r="E56" s="3">
        <v>0</v>
      </c>
      <c r="F56" s="116">
        <f>C56+D56+E56</f>
        <v>39958</v>
      </c>
      <c r="G56" s="7"/>
      <c r="H56" s="7"/>
      <c r="I56" s="7"/>
      <c r="J56" s="7"/>
      <c r="K56" s="1"/>
    </row>
    <row r="57" spans="1:11" s="107" customFormat="1" ht="12.75">
      <c r="A57" s="33"/>
      <c r="B57" s="34"/>
      <c r="C57" s="113"/>
      <c r="D57" s="16"/>
      <c r="E57" s="13"/>
      <c r="F57" s="22"/>
      <c r="G57" s="7"/>
      <c r="H57" s="7"/>
      <c r="I57" s="7"/>
      <c r="J57" s="7"/>
      <c r="K57" s="106"/>
    </row>
    <row r="58" spans="1:11" s="84" customFormat="1" ht="15" thickBot="1">
      <c r="A58" s="67"/>
      <c r="B58" s="118" t="s">
        <v>32</v>
      </c>
      <c r="C58" s="18">
        <f>SUM(C54:C56)</f>
        <v>273152</v>
      </c>
      <c r="D58" s="17">
        <f>SUM(D54:D56)</f>
        <v>0</v>
      </c>
      <c r="E58" s="5">
        <f>SUM(E54:E56)</f>
        <v>100000</v>
      </c>
      <c r="F58" s="95">
        <f>C58+D58+E58</f>
        <v>373152</v>
      </c>
      <c r="G58" s="6"/>
      <c r="H58" s="6"/>
      <c r="I58" s="7"/>
      <c r="J58" s="6"/>
      <c r="K58" s="83"/>
    </row>
    <row r="59" spans="1:6" s="126" customFormat="1" ht="14.25">
      <c r="A59" s="127"/>
      <c r="B59" s="128"/>
      <c r="C59" s="123"/>
      <c r="D59" s="123"/>
      <c r="E59" s="123"/>
      <c r="F59" s="6"/>
    </row>
    <row r="60" spans="1:7" s="126" customFormat="1" ht="14.25">
      <c r="A60" s="127"/>
      <c r="B60" s="128"/>
      <c r="C60" s="123"/>
      <c r="D60" s="123"/>
      <c r="E60" s="123"/>
      <c r="F60" s="6"/>
      <c r="G60" s="125"/>
    </row>
    <row r="61" spans="1:7" s="126" customFormat="1" ht="15" thickBot="1">
      <c r="A61" s="127"/>
      <c r="B61" s="128"/>
      <c r="C61" s="123"/>
      <c r="D61" s="123"/>
      <c r="E61" s="123"/>
      <c r="F61" s="6"/>
      <c r="G61" s="125"/>
    </row>
    <row r="62" spans="1:9" s="86" customFormat="1" ht="19.5" customHeight="1">
      <c r="A62" s="110" t="s">
        <v>0</v>
      </c>
      <c r="B62" s="532" t="s">
        <v>1</v>
      </c>
      <c r="C62" s="75" t="s">
        <v>2</v>
      </c>
      <c r="D62" s="535" t="s">
        <v>362</v>
      </c>
      <c r="E62" s="535"/>
      <c r="F62" s="536"/>
      <c r="G62" s="7"/>
      <c r="H62" s="85"/>
      <c r="I62" s="126"/>
    </row>
    <row r="63" spans="1:9" ht="19.5" customHeight="1" thickBot="1">
      <c r="A63" s="112" t="s">
        <v>3</v>
      </c>
      <c r="B63" s="533"/>
      <c r="C63" s="76">
        <v>2009</v>
      </c>
      <c r="D63" s="103" t="s">
        <v>39</v>
      </c>
      <c r="E63" s="104" t="s">
        <v>33</v>
      </c>
      <c r="F63" s="105" t="s">
        <v>40</v>
      </c>
      <c r="G63" s="7"/>
      <c r="H63" s="1"/>
      <c r="I63" s="86"/>
    </row>
    <row r="64" spans="1:7" ht="12.75" customHeight="1">
      <c r="A64" s="145"/>
      <c r="B64" s="146"/>
      <c r="C64" s="147"/>
      <c r="D64" s="148"/>
      <c r="E64" s="149"/>
      <c r="F64" s="150"/>
      <c r="G64" s="85"/>
    </row>
    <row r="65" spans="1:7" ht="12.75">
      <c r="A65" s="24">
        <v>242</v>
      </c>
      <c r="B65" s="8" t="s">
        <v>23</v>
      </c>
      <c r="C65" s="15">
        <v>6639</v>
      </c>
      <c r="D65" s="12">
        <v>0</v>
      </c>
      <c r="E65" s="3">
        <v>0</v>
      </c>
      <c r="F65" s="116">
        <f>C65+D65+E65</f>
        <v>6639</v>
      </c>
      <c r="G65" s="1"/>
    </row>
    <row r="66" spans="1:7" ht="12.75">
      <c r="A66" s="24">
        <v>244</v>
      </c>
      <c r="B66" s="8" t="s">
        <v>24</v>
      </c>
      <c r="C66" s="15">
        <v>11618</v>
      </c>
      <c r="D66" s="12">
        <v>0</v>
      </c>
      <c r="E66" s="3">
        <v>0</v>
      </c>
      <c r="F66" s="116">
        <f>C66+D66+E66</f>
        <v>11618</v>
      </c>
      <c r="G66" s="1"/>
    </row>
    <row r="67" spans="1:254" s="7" customFormat="1" ht="12.75">
      <c r="A67" s="33"/>
      <c r="B67" s="34"/>
      <c r="C67" s="21"/>
      <c r="D67" s="16"/>
      <c r="E67" s="13"/>
      <c r="F67" s="97"/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68" customFormat="1" ht="15" customHeight="1" thickBot="1">
      <c r="A68" s="67"/>
      <c r="B68" s="118" t="s">
        <v>25</v>
      </c>
      <c r="C68" s="18">
        <f>SUM(C65:C66)</f>
        <v>18257</v>
      </c>
      <c r="D68" s="267">
        <f>SUM(D65:D66)</f>
        <v>0</v>
      </c>
      <c r="E68" s="5">
        <f>SUM(E65:E66)</f>
        <v>0</v>
      </c>
      <c r="F68" s="95">
        <f>C68+D68+E68</f>
        <v>18257</v>
      </c>
      <c r="G68" s="344"/>
      <c r="H68" s="10"/>
      <c r="I68" s="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s="68" customFormat="1" ht="15" customHeight="1" thickBot="1">
      <c r="A69" s="151"/>
      <c r="B69" s="152"/>
      <c r="C69" s="153"/>
      <c r="D69" s="154"/>
      <c r="E69" s="155"/>
      <c r="F69" s="114"/>
      <c r="G69" s="15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9" s="133" customFormat="1" ht="18.75" customHeight="1" thickBot="1">
      <c r="A70" s="134"/>
      <c r="B70" s="135" t="s">
        <v>26</v>
      </c>
      <c r="C70" s="136">
        <f>SUM(C6+C12+C22+C52+C58+C68)</f>
        <v>16093960</v>
      </c>
      <c r="D70" s="137">
        <f>SUM(D6+D12+D22+D52+D58+D68)</f>
        <v>-924500</v>
      </c>
      <c r="E70" s="138">
        <f>SUM(E6+E12+E22+E52+E58+E68)</f>
        <v>100000</v>
      </c>
      <c r="F70" s="139">
        <f>SUM(F6+F12+F22+F52+F58+F68)</f>
        <v>15269460</v>
      </c>
      <c r="G70" s="140"/>
      <c r="I70" s="9"/>
    </row>
    <row r="71" spans="1:9" ht="12" customHeight="1">
      <c r="A71" s="92"/>
      <c r="B71" s="93"/>
      <c r="C71" s="94"/>
      <c r="D71" s="20"/>
      <c r="E71" s="32"/>
      <c r="F71" s="22"/>
      <c r="G71" s="1"/>
      <c r="I71" s="133"/>
    </row>
    <row r="72" spans="1:7" ht="12.75">
      <c r="A72" s="24">
        <v>31200103</v>
      </c>
      <c r="B72" s="23" t="s">
        <v>62</v>
      </c>
      <c r="C72" s="15">
        <v>4675887</v>
      </c>
      <c r="D72" s="12">
        <v>0</v>
      </c>
      <c r="E72" s="3">
        <v>0</v>
      </c>
      <c r="F72" s="116">
        <f aca="true" t="shared" si="2" ref="F72:F95">C72+D72+E72</f>
        <v>4675887</v>
      </c>
      <c r="G72" s="1"/>
    </row>
    <row r="73" spans="1:7" ht="12.75">
      <c r="A73" s="24">
        <v>31200103</v>
      </c>
      <c r="B73" s="23" t="s">
        <v>63</v>
      </c>
      <c r="C73" s="15">
        <v>222499</v>
      </c>
      <c r="D73" s="12">
        <v>0</v>
      </c>
      <c r="E73" s="3">
        <v>0</v>
      </c>
      <c r="F73" s="116">
        <f t="shared" si="2"/>
        <v>222499</v>
      </c>
      <c r="G73" s="1"/>
    </row>
    <row r="74" spans="1:7" ht="12.75">
      <c r="A74" s="25">
        <v>31200103</v>
      </c>
      <c r="B74" s="289" t="s">
        <v>360</v>
      </c>
      <c r="C74" s="290">
        <v>0</v>
      </c>
      <c r="D74" s="91">
        <v>56737</v>
      </c>
      <c r="E74" s="87"/>
      <c r="F74" s="291">
        <f t="shared" si="2"/>
        <v>56737</v>
      </c>
      <c r="G74" s="1"/>
    </row>
    <row r="75" spans="1:7" ht="12.75">
      <c r="A75" s="24">
        <v>31200102</v>
      </c>
      <c r="B75" s="23" t="s">
        <v>55</v>
      </c>
      <c r="C75" s="15">
        <v>1263627</v>
      </c>
      <c r="D75" s="12">
        <v>0</v>
      </c>
      <c r="E75" s="3">
        <v>0</v>
      </c>
      <c r="F75" s="116">
        <f t="shared" si="2"/>
        <v>1263627</v>
      </c>
      <c r="G75" s="1"/>
    </row>
    <row r="76" spans="1:7" ht="12.75">
      <c r="A76" s="24">
        <v>31200101</v>
      </c>
      <c r="B76" s="23" t="s">
        <v>54</v>
      </c>
      <c r="C76" s="15">
        <v>41551</v>
      </c>
      <c r="D76" s="12">
        <v>0</v>
      </c>
      <c r="E76" s="3">
        <v>0</v>
      </c>
      <c r="F76" s="116">
        <f>C76+D76+E76</f>
        <v>41551</v>
      </c>
      <c r="G76" s="1"/>
    </row>
    <row r="77" spans="1:7" ht="12.75">
      <c r="A77" s="24">
        <v>31200105</v>
      </c>
      <c r="B77" s="23" t="s">
        <v>56</v>
      </c>
      <c r="C77" s="15">
        <v>33284</v>
      </c>
      <c r="D77" s="12">
        <v>0</v>
      </c>
      <c r="E77" s="3">
        <v>0</v>
      </c>
      <c r="F77" s="116">
        <f t="shared" si="2"/>
        <v>33284</v>
      </c>
      <c r="G77" s="1"/>
    </row>
    <row r="78" spans="1:7" ht="12.75">
      <c r="A78" s="24">
        <v>31200105</v>
      </c>
      <c r="B78" s="23" t="s">
        <v>101</v>
      </c>
      <c r="C78" s="15">
        <v>1890</v>
      </c>
      <c r="D78" s="12">
        <v>0</v>
      </c>
      <c r="E78" s="3">
        <v>0</v>
      </c>
      <c r="F78" s="116">
        <f t="shared" si="2"/>
        <v>1890</v>
      </c>
      <c r="G78" s="1"/>
    </row>
    <row r="79" spans="1:7" ht="12.75">
      <c r="A79" s="24">
        <v>31200106</v>
      </c>
      <c r="B79" s="23" t="s">
        <v>57</v>
      </c>
      <c r="C79" s="15">
        <v>19260</v>
      </c>
      <c r="D79" s="12">
        <v>0</v>
      </c>
      <c r="E79" s="3">
        <v>0</v>
      </c>
      <c r="F79" s="116">
        <f t="shared" si="2"/>
        <v>19260</v>
      </c>
      <c r="G79" s="1"/>
    </row>
    <row r="80" spans="1:7" ht="12.75">
      <c r="A80" s="24">
        <v>31200107</v>
      </c>
      <c r="B80" s="2" t="s">
        <v>58</v>
      </c>
      <c r="C80" s="15">
        <v>25035</v>
      </c>
      <c r="D80" s="12">
        <v>0</v>
      </c>
      <c r="E80" s="3">
        <v>0</v>
      </c>
      <c r="F80" s="116">
        <f t="shared" si="2"/>
        <v>25035</v>
      </c>
      <c r="G80" s="1"/>
    </row>
    <row r="81" spans="1:7" ht="12.75">
      <c r="A81" s="33">
        <v>31200116</v>
      </c>
      <c r="B81" s="50" t="s">
        <v>84</v>
      </c>
      <c r="C81" s="21">
        <v>5547</v>
      </c>
      <c r="D81" s="16">
        <v>0</v>
      </c>
      <c r="E81" s="13">
        <v>0</v>
      </c>
      <c r="F81" s="72">
        <f t="shared" si="2"/>
        <v>5547</v>
      </c>
      <c r="G81" s="7"/>
    </row>
    <row r="82" spans="1:7" ht="12.75">
      <c r="A82" s="33">
        <v>31200117</v>
      </c>
      <c r="B82" s="8" t="s">
        <v>98</v>
      </c>
      <c r="C82" s="21">
        <v>12625</v>
      </c>
      <c r="D82" s="16">
        <v>0</v>
      </c>
      <c r="E82" s="13">
        <v>0</v>
      </c>
      <c r="F82" s="72">
        <f t="shared" si="2"/>
        <v>12625</v>
      </c>
      <c r="G82" s="7"/>
    </row>
    <row r="83" spans="1:7" ht="12.75">
      <c r="A83" s="33">
        <v>31200112</v>
      </c>
      <c r="B83" s="7" t="s">
        <v>85</v>
      </c>
      <c r="C83" s="21">
        <v>14273</v>
      </c>
      <c r="D83" s="16">
        <v>0</v>
      </c>
      <c r="E83" s="13">
        <v>0</v>
      </c>
      <c r="F83" s="72">
        <f t="shared" si="2"/>
        <v>14273</v>
      </c>
      <c r="G83" s="7"/>
    </row>
    <row r="84" spans="1:7" ht="12.75">
      <c r="A84" s="33">
        <v>31200113</v>
      </c>
      <c r="B84" s="121" t="s">
        <v>86</v>
      </c>
      <c r="C84" s="21">
        <v>58089</v>
      </c>
      <c r="D84" s="16">
        <v>0</v>
      </c>
      <c r="E84" s="13">
        <v>0</v>
      </c>
      <c r="F84" s="72">
        <f t="shared" si="2"/>
        <v>58089</v>
      </c>
      <c r="G84" s="7"/>
    </row>
    <row r="85" spans="1:7" ht="12.75">
      <c r="A85" s="38">
        <v>31200115</v>
      </c>
      <c r="B85" s="292" t="s">
        <v>87</v>
      </c>
      <c r="C85" s="293">
        <v>23236</v>
      </c>
      <c r="D85" s="294">
        <v>-23236</v>
      </c>
      <c r="E85" s="295">
        <v>0</v>
      </c>
      <c r="F85" s="296">
        <f t="shared" si="2"/>
        <v>0</v>
      </c>
      <c r="G85" s="7"/>
    </row>
    <row r="86" spans="1:7" ht="12.75">
      <c r="A86" s="33">
        <v>31200114</v>
      </c>
      <c r="B86" s="122" t="s">
        <v>88</v>
      </c>
      <c r="C86" s="21">
        <v>13278</v>
      </c>
      <c r="D86" s="16">
        <v>0</v>
      </c>
      <c r="E86" s="13">
        <v>0</v>
      </c>
      <c r="F86" s="72">
        <f t="shared" si="2"/>
        <v>13278</v>
      </c>
      <c r="G86" s="7"/>
    </row>
    <row r="87" spans="1:7" ht="12.75">
      <c r="A87" s="33">
        <v>31200110</v>
      </c>
      <c r="B87" s="8" t="s">
        <v>107</v>
      </c>
      <c r="C87" s="21">
        <v>54770</v>
      </c>
      <c r="D87" s="16">
        <v>0</v>
      </c>
      <c r="E87" s="13">
        <v>0</v>
      </c>
      <c r="F87" s="72">
        <f t="shared" si="2"/>
        <v>54770</v>
      </c>
      <c r="G87" s="7"/>
    </row>
    <row r="88" spans="1:7" ht="12.75">
      <c r="A88" s="33">
        <v>31200108</v>
      </c>
      <c r="B88" s="8" t="s">
        <v>89</v>
      </c>
      <c r="C88" s="21">
        <v>24563</v>
      </c>
      <c r="D88" s="16">
        <v>0</v>
      </c>
      <c r="E88" s="13">
        <v>0</v>
      </c>
      <c r="F88" s="72">
        <f t="shared" si="2"/>
        <v>24563</v>
      </c>
      <c r="G88" s="7"/>
    </row>
    <row r="89" spans="1:7" ht="12.75">
      <c r="A89" s="33">
        <v>31200124</v>
      </c>
      <c r="B89" s="8" t="s">
        <v>90</v>
      </c>
      <c r="C89" s="21">
        <v>996</v>
      </c>
      <c r="D89" s="16">
        <v>0</v>
      </c>
      <c r="E89" s="13">
        <v>0</v>
      </c>
      <c r="F89" s="72">
        <f t="shared" si="2"/>
        <v>996</v>
      </c>
      <c r="G89" s="7"/>
    </row>
    <row r="90" spans="1:7" ht="12.75">
      <c r="A90" s="33">
        <v>31200125</v>
      </c>
      <c r="B90" s="50" t="s">
        <v>102</v>
      </c>
      <c r="C90" s="21">
        <v>8298</v>
      </c>
      <c r="D90" s="16">
        <v>0</v>
      </c>
      <c r="E90" s="13">
        <v>0</v>
      </c>
      <c r="F90" s="72">
        <f t="shared" si="2"/>
        <v>8298</v>
      </c>
      <c r="G90" s="7"/>
    </row>
    <row r="91" spans="1:7" ht="12.75">
      <c r="A91" s="33">
        <v>312001</v>
      </c>
      <c r="B91" s="50" t="s">
        <v>364</v>
      </c>
      <c r="C91" s="21">
        <v>4330</v>
      </c>
      <c r="D91" s="16">
        <v>0</v>
      </c>
      <c r="E91" s="13">
        <v>0</v>
      </c>
      <c r="F91" s="72">
        <f t="shared" si="2"/>
        <v>4330</v>
      </c>
      <c r="G91" s="7"/>
    </row>
    <row r="92" spans="1:7" ht="12.75">
      <c r="A92" s="33">
        <v>312001</v>
      </c>
      <c r="B92" s="50" t="s">
        <v>309</v>
      </c>
      <c r="C92" s="21">
        <v>4000</v>
      </c>
      <c r="D92" s="16">
        <v>0</v>
      </c>
      <c r="E92" s="13">
        <v>0</v>
      </c>
      <c r="F92" s="73">
        <f t="shared" si="2"/>
        <v>4000</v>
      </c>
      <c r="G92" s="7"/>
    </row>
    <row r="93" spans="1:7" ht="12.75">
      <c r="A93" s="33">
        <v>311000</v>
      </c>
      <c r="B93" s="50" t="s">
        <v>91</v>
      </c>
      <c r="C93" s="21">
        <v>7282</v>
      </c>
      <c r="D93" s="16">
        <v>0</v>
      </c>
      <c r="E93" s="13">
        <v>0</v>
      </c>
      <c r="F93" s="73">
        <f t="shared" si="2"/>
        <v>7282</v>
      </c>
      <c r="G93" s="7"/>
    </row>
    <row r="94" spans="1:7" ht="12.75">
      <c r="A94" s="33">
        <v>312001</v>
      </c>
      <c r="B94" s="8" t="s">
        <v>326</v>
      </c>
      <c r="C94" s="21">
        <v>34795</v>
      </c>
      <c r="D94" s="16">
        <v>0</v>
      </c>
      <c r="E94" s="13">
        <v>0</v>
      </c>
      <c r="F94" s="73">
        <f t="shared" si="2"/>
        <v>34795</v>
      </c>
      <c r="G94" s="7"/>
    </row>
    <row r="95" spans="1:7" ht="12.75">
      <c r="A95" s="33">
        <v>312001</v>
      </c>
      <c r="B95" s="50" t="s">
        <v>363</v>
      </c>
      <c r="C95" s="21">
        <v>22500</v>
      </c>
      <c r="D95" s="16">
        <v>0</v>
      </c>
      <c r="E95" s="13">
        <v>0</v>
      </c>
      <c r="F95" s="73">
        <f t="shared" si="2"/>
        <v>22500</v>
      </c>
      <c r="G95" s="7"/>
    </row>
    <row r="96" spans="1:7" ht="12.75">
      <c r="A96" s="33"/>
      <c r="B96" s="50"/>
      <c r="C96" s="21"/>
      <c r="D96" s="16"/>
      <c r="E96" s="13"/>
      <c r="F96" s="73"/>
      <c r="G96" s="7"/>
    </row>
    <row r="97" spans="1:9" s="9" customFormat="1" ht="15" customHeight="1" thickBot="1">
      <c r="A97" s="67"/>
      <c r="B97" s="119" t="s">
        <v>59</v>
      </c>
      <c r="C97" s="18">
        <f>SUM(C72:C95)</f>
        <v>6571615</v>
      </c>
      <c r="D97" s="99">
        <f>SUM(D72:D95)</f>
        <v>33501</v>
      </c>
      <c r="E97" s="5">
        <f>SUM(E72:E95)</f>
        <v>0</v>
      </c>
      <c r="F97" s="95">
        <f>C97+D97+E97</f>
        <v>6605116</v>
      </c>
      <c r="G97" s="98"/>
      <c r="I97" s="2"/>
    </row>
    <row r="98" spans="1:7" s="9" customFormat="1" ht="12" customHeight="1">
      <c r="A98" s="80"/>
      <c r="B98" s="102"/>
      <c r="C98" s="74"/>
      <c r="D98" s="81"/>
      <c r="E98" s="82"/>
      <c r="F98" s="22"/>
      <c r="G98" s="124"/>
    </row>
    <row r="99" spans="1:9" ht="12.75" customHeight="1">
      <c r="A99" s="33">
        <v>322001</v>
      </c>
      <c r="B99" s="50" t="s">
        <v>316</v>
      </c>
      <c r="C99" s="21">
        <v>224922</v>
      </c>
      <c r="D99" s="16">
        <v>0</v>
      </c>
      <c r="E99" s="13">
        <v>0</v>
      </c>
      <c r="F99" s="116">
        <f aca="true" t="shared" si="3" ref="F99:F106">C99+D99+E99</f>
        <v>224922</v>
      </c>
      <c r="G99" s="1"/>
      <c r="I99" s="9"/>
    </row>
    <row r="100" spans="1:9" ht="12.75" customHeight="1">
      <c r="A100" s="33">
        <v>322001</v>
      </c>
      <c r="B100" s="50" t="s">
        <v>315</v>
      </c>
      <c r="C100" s="21">
        <v>1497876</v>
      </c>
      <c r="D100" s="16">
        <v>0</v>
      </c>
      <c r="E100" s="13">
        <v>-1497876</v>
      </c>
      <c r="F100" s="116">
        <f t="shared" si="3"/>
        <v>0</v>
      </c>
      <c r="G100" s="1"/>
      <c r="I100" s="9"/>
    </row>
    <row r="101" spans="1:7" ht="12.75" customHeight="1">
      <c r="A101" s="33">
        <v>322001</v>
      </c>
      <c r="B101" s="50" t="s">
        <v>310</v>
      </c>
      <c r="C101" s="21">
        <v>22600</v>
      </c>
      <c r="D101" s="16">
        <v>0</v>
      </c>
      <c r="E101" s="13">
        <v>0</v>
      </c>
      <c r="F101" s="116">
        <f t="shared" si="3"/>
        <v>22600</v>
      </c>
      <c r="G101" s="1"/>
    </row>
    <row r="102" spans="1:7" ht="12.75" customHeight="1">
      <c r="A102" s="33">
        <v>322001</v>
      </c>
      <c r="B102" s="8" t="s">
        <v>366</v>
      </c>
      <c r="C102" s="21">
        <v>65290</v>
      </c>
      <c r="D102" s="16">
        <v>0</v>
      </c>
      <c r="E102" s="13">
        <v>-4470</v>
      </c>
      <c r="F102" s="116">
        <f t="shared" si="3"/>
        <v>60820</v>
      </c>
      <c r="G102" s="1"/>
    </row>
    <row r="103" spans="1:7" ht="12.75" customHeight="1">
      <c r="A103" s="33">
        <v>322001</v>
      </c>
      <c r="B103" s="8" t="s">
        <v>365</v>
      </c>
      <c r="C103" s="21">
        <v>60820</v>
      </c>
      <c r="D103" s="16">
        <v>0</v>
      </c>
      <c r="E103" s="13">
        <v>4470</v>
      </c>
      <c r="F103" s="116">
        <f t="shared" si="3"/>
        <v>65290</v>
      </c>
      <c r="G103" s="1"/>
    </row>
    <row r="104" spans="1:7" ht="12.75" customHeight="1">
      <c r="A104" s="33">
        <v>322001</v>
      </c>
      <c r="B104" s="8" t="s">
        <v>314</v>
      </c>
      <c r="C104" s="21">
        <v>2431</v>
      </c>
      <c r="D104" s="16">
        <v>0</v>
      </c>
      <c r="E104" s="13">
        <v>0</v>
      </c>
      <c r="F104" s="116">
        <f t="shared" si="3"/>
        <v>2431</v>
      </c>
      <c r="G104" s="1"/>
    </row>
    <row r="105" spans="1:7" ht="12.75" customHeight="1">
      <c r="A105" s="33"/>
      <c r="B105" s="50"/>
      <c r="C105" s="21"/>
      <c r="D105" s="16"/>
      <c r="E105" s="13"/>
      <c r="F105" s="97"/>
      <c r="G105" s="1"/>
    </row>
    <row r="106" spans="1:9" s="9" customFormat="1" ht="15" customHeight="1" thickBot="1">
      <c r="A106" s="67"/>
      <c r="B106" s="119" t="s">
        <v>60</v>
      </c>
      <c r="C106" s="18">
        <f>SUM(C99:C104)</f>
        <v>1873939</v>
      </c>
      <c r="D106" s="17">
        <f>SUM(D99:D104)</f>
        <v>0</v>
      </c>
      <c r="E106" s="5">
        <f>SUM(E99:E104)</f>
        <v>-1497876</v>
      </c>
      <c r="F106" s="95">
        <f t="shared" si="3"/>
        <v>376063</v>
      </c>
      <c r="G106" s="10"/>
      <c r="I106" s="2"/>
    </row>
    <row r="107" spans="1:9" ht="12" customHeight="1">
      <c r="A107" s="48"/>
      <c r="B107" s="49"/>
      <c r="C107" s="51"/>
      <c r="D107" s="63"/>
      <c r="E107" s="56"/>
      <c r="F107" s="97"/>
      <c r="G107" s="1"/>
      <c r="I107" s="9"/>
    </row>
    <row r="108" spans="1:9" s="161" customFormat="1" ht="21.75" customHeight="1" thickBot="1">
      <c r="A108" s="541" t="s">
        <v>47</v>
      </c>
      <c r="B108" s="542"/>
      <c r="C108" s="159">
        <f>C70+C97+C106</f>
        <v>24539514</v>
      </c>
      <c r="D108" s="492">
        <f>D70+D97+D106</f>
        <v>-890999</v>
      </c>
      <c r="E108" s="175">
        <f>E70+E97+E106</f>
        <v>-1397876</v>
      </c>
      <c r="F108" s="174">
        <f>F70+F97+F106</f>
        <v>22250639</v>
      </c>
      <c r="G108" s="160"/>
      <c r="I108" s="2"/>
    </row>
    <row r="109" spans="1:9" s="9" customFormat="1" ht="15" customHeight="1">
      <c r="A109" s="158"/>
      <c r="B109" s="158"/>
      <c r="C109" s="156"/>
      <c r="D109" s="156"/>
      <c r="E109" s="156"/>
      <c r="F109" s="156"/>
      <c r="G109" s="6"/>
      <c r="H109" s="10"/>
      <c r="I109" s="161"/>
    </row>
    <row r="110" spans="1:8" s="9" customFormat="1" ht="15" customHeight="1">
      <c r="A110" s="158"/>
      <c r="B110" s="158"/>
      <c r="C110" s="156"/>
      <c r="D110" s="156"/>
      <c r="E110" s="156"/>
      <c r="F110" s="156"/>
      <c r="G110" s="6"/>
      <c r="H110" s="10"/>
    </row>
    <row r="111" spans="1:8" s="9" customFormat="1" ht="15" customHeight="1">
      <c r="A111" s="158"/>
      <c r="B111" s="158"/>
      <c r="C111" s="156"/>
      <c r="D111" s="156"/>
      <c r="E111" s="156"/>
      <c r="F111" s="156"/>
      <c r="G111" s="6"/>
      <c r="H111" s="10"/>
    </row>
    <row r="112" spans="1:8" s="9" customFormat="1" ht="15" customHeight="1">
      <c r="A112" s="158"/>
      <c r="B112" s="158"/>
      <c r="C112" s="156"/>
      <c r="D112" s="156"/>
      <c r="E112" s="156"/>
      <c r="F112" s="156"/>
      <c r="G112" s="6"/>
      <c r="H112" s="10"/>
    </row>
    <row r="113" spans="1:8" s="9" customFormat="1" ht="15" customHeight="1">
      <c r="A113" s="158"/>
      <c r="B113" s="158"/>
      <c r="C113" s="156"/>
      <c r="D113" s="156"/>
      <c r="E113" s="156"/>
      <c r="F113" s="156"/>
      <c r="G113" s="6"/>
      <c r="H113" s="10"/>
    </row>
    <row r="114" spans="1:8" s="9" customFormat="1" ht="15" customHeight="1">
      <c r="A114" s="158"/>
      <c r="B114" s="158"/>
      <c r="C114" s="156"/>
      <c r="D114" s="156"/>
      <c r="E114" s="156"/>
      <c r="F114" s="156"/>
      <c r="G114" s="6"/>
      <c r="H114" s="10"/>
    </row>
    <row r="115" spans="1:8" s="9" customFormat="1" ht="15" customHeight="1">
      <c r="A115" s="158"/>
      <c r="B115" s="158"/>
      <c r="C115" s="156"/>
      <c r="D115" s="156"/>
      <c r="E115" s="156"/>
      <c r="F115" s="156"/>
      <c r="G115" s="6"/>
      <c r="H115" s="10"/>
    </row>
    <row r="116" spans="1:8" s="9" customFormat="1" ht="15" customHeight="1" thickBot="1">
      <c r="A116" s="158"/>
      <c r="B116" s="158"/>
      <c r="C116" s="156"/>
      <c r="D116" s="156"/>
      <c r="E116" s="156"/>
      <c r="F116" s="156"/>
      <c r="G116" s="6"/>
      <c r="H116" s="10"/>
    </row>
    <row r="117" spans="1:8" s="9" customFormat="1" ht="19.5" customHeight="1">
      <c r="A117" s="110" t="s">
        <v>0</v>
      </c>
      <c r="B117" s="532" t="s">
        <v>1</v>
      </c>
      <c r="C117" s="75" t="s">
        <v>2</v>
      </c>
      <c r="D117" s="535" t="s">
        <v>362</v>
      </c>
      <c r="E117" s="535"/>
      <c r="F117" s="536"/>
      <c r="G117" s="6"/>
      <c r="H117" s="10"/>
    </row>
    <row r="118" spans="1:8" s="9" customFormat="1" ht="18" customHeight="1" thickBot="1">
      <c r="A118" s="112" t="s">
        <v>3</v>
      </c>
      <c r="B118" s="533"/>
      <c r="C118" s="76">
        <v>2009</v>
      </c>
      <c r="D118" s="103" t="s">
        <v>39</v>
      </c>
      <c r="E118" s="104" t="s">
        <v>33</v>
      </c>
      <c r="F118" s="105" t="s">
        <v>40</v>
      </c>
      <c r="G118" s="6"/>
      <c r="H118" s="10"/>
    </row>
    <row r="119" spans="1:7" s="9" customFormat="1" ht="12" customHeight="1">
      <c r="A119" s="101"/>
      <c r="B119" s="14"/>
      <c r="C119" s="22"/>
      <c r="D119" s="19"/>
      <c r="E119" s="77"/>
      <c r="F119" s="22"/>
      <c r="G119" s="157"/>
    </row>
    <row r="120" spans="1:9" ht="12.75">
      <c r="A120" s="24"/>
      <c r="B120" s="23" t="s">
        <v>65</v>
      </c>
      <c r="C120" s="15">
        <v>51119</v>
      </c>
      <c r="D120" s="12">
        <v>0</v>
      </c>
      <c r="E120" s="3">
        <v>0</v>
      </c>
      <c r="F120" s="116">
        <f>C120+D120+E120</f>
        <v>51119</v>
      </c>
      <c r="G120" s="1"/>
      <c r="I120" s="9"/>
    </row>
    <row r="121" spans="1:7" ht="12.75">
      <c r="A121" s="33"/>
      <c r="B121" s="50" t="s">
        <v>66</v>
      </c>
      <c r="C121" s="21">
        <v>293965</v>
      </c>
      <c r="D121" s="12">
        <v>33025</v>
      </c>
      <c r="E121" s="3">
        <v>0</v>
      </c>
      <c r="F121" s="116">
        <f>C121+D121+E121</f>
        <v>326990</v>
      </c>
      <c r="G121" s="1"/>
    </row>
    <row r="122" spans="1:7" ht="12.75" customHeight="1">
      <c r="A122" s="33"/>
      <c r="B122" s="50" t="s">
        <v>37</v>
      </c>
      <c r="C122" s="21">
        <v>572429</v>
      </c>
      <c r="D122" s="12">
        <v>0</v>
      </c>
      <c r="E122" s="3">
        <f>SUM(E120:E121)</f>
        <v>0</v>
      </c>
      <c r="F122" s="116">
        <f>C122+D122+E122</f>
        <v>572429</v>
      </c>
      <c r="G122" s="1"/>
    </row>
    <row r="123" spans="1:7" ht="12.75" customHeight="1">
      <c r="A123" s="33"/>
      <c r="B123" s="50"/>
      <c r="C123" s="21"/>
      <c r="D123" s="16"/>
      <c r="E123" s="13"/>
      <c r="F123" s="97"/>
      <c r="G123" s="1"/>
    </row>
    <row r="124" spans="1:9" s="9" customFormat="1" ht="15.75" customHeight="1" thickBot="1">
      <c r="A124" s="67"/>
      <c r="B124" s="119" t="s">
        <v>79</v>
      </c>
      <c r="C124" s="95">
        <f>SUM(C120:C122)</f>
        <v>917513</v>
      </c>
      <c r="D124" s="17">
        <f>SUM(D120:D122)</f>
        <v>33025</v>
      </c>
      <c r="E124" s="5">
        <f>SUM(E120:E122)</f>
        <v>0</v>
      </c>
      <c r="F124" s="95">
        <f>C124+D124+E124</f>
        <v>950538</v>
      </c>
      <c r="G124" s="10"/>
      <c r="I124" s="2"/>
    </row>
    <row r="125" spans="1:9" ht="12" customHeight="1">
      <c r="A125" s="62"/>
      <c r="B125" s="49"/>
      <c r="C125" s="71"/>
      <c r="D125" s="63"/>
      <c r="E125" s="56"/>
      <c r="F125" s="97"/>
      <c r="G125" s="1"/>
      <c r="I125" s="9"/>
    </row>
    <row r="126" spans="1:9" s="90" customFormat="1" ht="18" customHeight="1" thickBot="1">
      <c r="A126" s="541" t="s">
        <v>44</v>
      </c>
      <c r="B126" s="542"/>
      <c r="C126" s="220">
        <f>C108+C124</f>
        <v>25457027</v>
      </c>
      <c r="D126" s="221">
        <f>D108+D124</f>
        <v>-857974</v>
      </c>
      <c r="E126" s="222">
        <f>E108+E124</f>
        <v>-1397876</v>
      </c>
      <c r="F126" s="220">
        <f>F108+F124</f>
        <v>23201177</v>
      </c>
      <c r="G126" s="89"/>
      <c r="I126" s="2"/>
    </row>
    <row r="127" spans="1:7" s="90" customFormat="1" ht="18" customHeight="1">
      <c r="A127" s="162"/>
      <c r="B127" s="163"/>
      <c r="C127" s="165"/>
      <c r="D127" s="166"/>
      <c r="E127" s="167"/>
      <c r="F127" s="165"/>
      <c r="G127" s="89"/>
    </row>
    <row r="128" spans="1:9" ht="15.75">
      <c r="A128" s="24"/>
      <c r="B128" s="88" t="s">
        <v>41</v>
      </c>
      <c r="C128" s="96"/>
      <c r="D128" s="91"/>
      <c r="E128" s="87"/>
      <c r="F128" s="72"/>
      <c r="G128" s="1"/>
      <c r="I128" s="90"/>
    </row>
    <row r="129" spans="1:7" ht="15.75">
      <c r="A129" s="24"/>
      <c r="B129" s="88"/>
      <c r="C129" s="96"/>
      <c r="D129" s="164"/>
      <c r="E129" s="87"/>
      <c r="F129" s="100"/>
      <c r="G129" s="1"/>
    </row>
    <row r="130" spans="1:7" ht="12.75" customHeight="1">
      <c r="A130" s="25">
        <v>45400001</v>
      </c>
      <c r="B130" s="26" t="s">
        <v>22</v>
      </c>
      <c r="C130" s="27">
        <v>613710</v>
      </c>
      <c r="D130" s="142">
        <v>0</v>
      </c>
      <c r="E130" s="3">
        <v>0</v>
      </c>
      <c r="F130" s="116">
        <f aca="true" t="shared" si="4" ref="F130:F135">C130+D130+E130</f>
        <v>613710</v>
      </c>
      <c r="G130" s="1"/>
    </row>
    <row r="131" spans="1:7" ht="12.75" customHeight="1">
      <c r="A131" s="25">
        <v>45400001</v>
      </c>
      <c r="B131" s="26" t="s">
        <v>96</v>
      </c>
      <c r="C131" s="27">
        <v>6754502</v>
      </c>
      <c r="D131" s="130">
        <v>0</v>
      </c>
      <c r="E131" s="129">
        <v>0</v>
      </c>
      <c r="F131" s="116">
        <f t="shared" si="4"/>
        <v>6754502</v>
      </c>
      <c r="G131" s="1"/>
    </row>
    <row r="132" spans="1:7" ht="12.75" customHeight="1">
      <c r="A132" s="24">
        <v>513002</v>
      </c>
      <c r="B132" s="8" t="s">
        <v>99</v>
      </c>
      <c r="C132" s="15">
        <v>128473</v>
      </c>
      <c r="D132" s="131">
        <v>0</v>
      </c>
      <c r="E132" s="141">
        <v>0</v>
      </c>
      <c r="F132" s="116">
        <f t="shared" si="4"/>
        <v>128473</v>
      </c>
      <c r="G132" s="1"/>
    </row>
    <row r="133" spans="1:254" s="7" customFormat="1" ht="12.75" customHeight="1">
      <c r="A133" s="38">
        <v>513002</v>
      </c>
      <c r="B133" s="39" t="s">
        <v>104</v>
      </c>
      <c r="C133" s="40">
        <v>3492000</v>
      </c>
      <c r="D133" s="143">
        <v>0</v>
      </c>
      <c r="E133" s="144">
        <v>-653972</v>
      </c>
      <c r="F133" s="116">
        <f t="shared" si="4"/>
        <v>2838028</v>
      </c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s="7" customFormat="1" ht="12.75" customHeight="1">
      <c r="A134" s="38"/>
      <c r="B134" s="39"/>
      <c r="C134" s="40"/>
      <c r="D134" s="143"/>
      <c r="E134" s="144"/>
      <c r="F134" s="97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spans="1:254" s="68" customFormat="1" ht="14.25" customHeight="1" thickBot="1">
      <c r="A135" s="539" t="s">
        <v>43</v>
      </c>
      <c r="B135" s="540"/>
      <c r="C135" s="65">
        <f>SUM(C130:C133)</f>
        <v>10988685</v>
      </c>
      <c r="D135" s="132">
        <f>SUM(D130:D133)</f>
        <v>0</v>
      </c>
      <c r="E135" s="169">
        <f>SUM(E130:E133)</f>
        <v>-653972</v>
      </c>
      <c r="F135" s="95">
        <f t="shared" si="4"/>
        <v>10334713</v>
      </c>
      <c r="G135" s="10"/>
      <c r="H135" s="9"/>
      <c r="I135" s="2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</row>
    <row r="136" spans="1:9" ht="18" customHeight="1" thickBot="1">
      <c r="A136" s="48"/>
      <c r="B136" s="55"/>
      <c r="C136" s="51"/>
      <c r="D136" s="168"/>
      <c r="E136" s="170"/>
      <c r="F136" s="22"/>
      <c r="G136" s="1"/>
      <c r="I136" s="9"/>
    </row>
    <row r="137" spans="1:256" s="109" customFormat="1" ht="24.75" customHeight="1" thickBot="1">
      <c r="A137" s="537" t="s">
        <v>45</v>
      </c>
      <c r="B137" s="538"/>
      <c r="C137" s="216">
        <f>C126+C135</f>
        <v>36445712</v>
      </c>
      <c r="D137" s="217">
        <f>D126+D135</f>
        <v>-857974</v>
      </c>
      <c r="E137" s="218">
        <f>E126+E135</f>
        <v>-2051848</v>
      </c>
      <c r="F137" s="219">
        <f>F126+F135</f>
        <v>33535890</v>
      </c>
      <c r="G137" s="172"/>
      <c r="H137" s="173"/>
      <c r="I137" s="120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3"/>
      <c r="CN137" s="173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3"/>
      <c r="DA137" s="173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3"/>
      <c r="DM137" s="173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3"/>
      <c r="DY137" s="173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3"/>
      <c r="EN137" s="173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3"/>
      <c r="FF137" s="173"/>
      <c r="FG137" s="173"/>
      <c r="FH137" s="173"/>
      <c r="FI137" s="173"/>
      <c r="FJ137" s="173"/>
      <c r="FK137" s="173"/>
      <c r="FL137" s="173"/>
      <c r="FM137" s="173"/>
      <c r="FN137" s="173"/>
      <c r="FO137" s="173"/>
      <c r="FP137" s="173"/>
      <c r="FQ137" s="173"/>
      <c r="FR137" s="173"/>
      <c r="FS137" s="173"/>
      <c r="FT137" s="173"/>
      <c r="FU137" s="173"/>
      <c r="FV137" s="173"/>
      <c r="FW137" s="173"/>
      <c r="FX137" s="173"/>
      <c r="FY137" s="173"/>
      <c r="FZ137" s="173"/>
      <c r="GA137" s="173"/>
      <c r="GB137" s="173"/>
      <c r="GC137" s="173"/>
      <c r="GD137" s="173"/>
      <c r="GE137" s="173"/>
      <c r="GF137" s="173"/>
      <c r="GG137" s="173"/>
      <c r="GH137" s="173"/>
      <c r="GI137" s="173"/>
      <c r="GJ137" s="173"/>
      <c r="GK137" s="173"/>
      <c r="GL137" s="173"/>
      <c r="GM137" s="173"/>
      <c r="GN137" s="173"/>
      <c r="GO137" s="173"/>
      <c r="GP137" s="173"/>
      <c r="GQ137" s="173"/>
      <c r="GR137" s="173"/>
      <c r="GS137" s="173"/>
      <c r="GT137" s="173"/>
      <c r="GU137" s="173"/>
      <c r="GV137" s="173"/>
      <c r="GW137" s="173"/>
      <c r="GX137" s="173"/>
      <c r="GY137" s="173"/>
      <c r="GZ137" s="173"/>
      <c r="HA137" s="173"/>
      <c r="HB137" s="173"/>
      <c r="HC137" s="173"/>
      <c r="HD137" s="173"/>
      <c r="HE137" s="173"/>
      <c r="HF137" s="173"/>
      <c r="HG137" s="173"/>
      <c r="HH137" s="173"/>
      <c r="HI137" s="173"/>
      <c r="HJ137" s="173"/>
      <c r="HK137" s="173"/>
      <c r="HL137" s="173"/>
      <c r="HM137" s="173"/>
      <c r="HN137" s="173"/>
      <c r="HO137" s="173"/>
      <c r="HP137" s="173"/>
      <c r="HQ137" s="173"/>
      <c r="HR137" s="173"/>
      <c r="HS137" s="173"/>
      <c r="HT137" s="173"/>
      <c r="HU137" s="173"/>
      <c r="HV137" s="173"/>
      <c r="HW137" s="173"/>
      <c r="HX137" s="173"/>
      <c r="HY137" s="173"/>
      <c r="HZ137" s="173"/>
      <c r="IA137" s="173"/>
      <c r="IB137" s="173"/>
      <c r="IC137" s="173"/>
      <c r="ID137" s="173"/>
      <c r="IE137" s="173"/>
      <c r="IF137" s="173"/>
      <c r="IG137" s="173"/>
      <c r="IH137" s="173"/>
      <c r="II137" s="173"/>
      <c r="IJ137" s="173"/>
      <c r="IK137" s="173"/>
      <c r="IL137" s="173"/>
      <c r="IM137" s="173"/>
      <c r="IN137" s="173"/>
      <c r="IO137" s="173"/>
      <c r="IP137" s="173"/>
      <c r="IQ137" s="173"/>
      <c r="IR137" s="173"/>
      <c r="IS137" s="173"/>
      <c r="IT137" s="173"/>
      <c r="IU137" s="173"/>
      <c r="IV137" s="173"/>
    </row>
    <row r="138" spans="1:11" ht="16.5">
      <c r="A138" s="47"/>
      <c r="B138" s="7"/>
      <c r="C138" s="4"/>
      <c r="D138" s="4"/>
      <c r="E138" s="4"/>
      <c r="F138" s="6"/>
      <c r="G138" s="171"/>
      <c r="H138" s="120"/>
      <c r="I138" s="173"/>
      <c r="J138" s="120"/>
      <c r="K138" s="120"/>
    </row>
    <row r="139" spans="1:7" ht="17.25" customHeight="1">
      <c r="A139" s="47"/>
      <c r="B139" s="7"/>
      <c r="C139" s="4"/>
      <c r="D139" s="534"/>
      <c r="E139" s="534"/>
      <c r="F139" s="398"/>
      <c r="G139" s="1"/>
    </row>
    <row r="140" spans="1:7" ht="12.75" customHeight="1">
      <c r="A140" s="47"/>
      <c r="B140" s="7"/>
      <c r="C140" s="4"/>
      <c r="D140" s="4"/>
      <c r="E140" s="4"/>
      <c r="F140" s="176"/>
      <c r="G140" s="1"/>
    </row>
    <row r="141" spans="1:7" ht="12.75">
      <c r="A141" s="47"/>
      <c r="B141" s="7"/>
      <c r="C141" s="4"/>
      <c r="D141" s="4"/>
      <c r="E141" s="4"/>
      <c r="F141" s="6"/>
      <c r="G141" s="1"/>
    </row>
    <row r="142" spans="1:7" ht="12.75">
      <c r="A142" s="47"/>
      <c r="B142" s="7"/>
      <c r="C142" s="4"/>
      <c r="D142" s="4"/>
      <c r="E142" s="4"/>
      <c r="F142" s="6"/>
      <c r="G142" s="1"/>
    </row>
    <row r="143" spans="1:7" ht="12.75">
      <c r="A143" s="47"/>
      <c r="B143" s="7"/>
      <c r="C143" s="4"/>
      <c r="D143" s="4"/>
      <c r="E143" s="4"/>
      <c r="F143" s="6"/>
      <c r="G143" s="1"/>
    </row>
    <row r="144" spans="1:7" ht="12.75">
      <c r="A144" s="47"/>
      <c r="B144" s="7"/>
      <c r="C144" s="4"/>
      <c r="D144" s="4"/>
      <c r="E144" s="4"/>
      <c r="F144" s="6"/>
      <c r="G144" s="1"/>
    </row>
    <row r="145" spans="1:7" ht="12.75">
      <c r="A145" s="47"/>
      <c r="B145" s="7"/>
      <c r="C145" s="4"/>
      <c r="D145" s="4"/>
      <c r="E145" s="4"/>
      <c r="F145" s="6"/>
      <c r="G145" s="1"/>
    </row>
    <row r="146" spans="1:7" ht="12.75">
      <c r="A146" s="47"/>
      <c r="B146" s="7"/>
      <c r="C146" s="4"/>
      <c r="D146" s="4"/>
      <c r="E146" s="4"/>
      <c r="F146" s="6"/>
      <c r="G146" s="1"/>
    </row>
    <row r="147" spans="1:7" ht="12.75">
      <c r="A147" s="47"/>
      <c r="B147" s="7"/>
      <c r="C147" s="4"/>
      <c r="D147" s="4"/>
      <c r="E147" s="4"/>
      <c r="F147" s="6"/>
      <c r="G147" s="1"/>
    </row>
    <row r="148" spans="1:7" ht="12.75">
      <c r="A148" s="47"/>
      <c r="B148" s="7"/>
      <c r="C148" s="4"/>
      <c r="D148" s="4"/>
      <c r="E148" s="4"/>
      <c r="F148" s="6"/>
      <c r="G148" s="1"/>
    </row>
    <row r="149" spans="1:7" ht="12.75">
      <c r="A149" s="47"/>
      <c r="B149" s="7"/>
      <c r="C149" s="4"/>
      <c r="D149" s="4"/>
      <c r="E149" s="4"/>
      <c r="F149" s="6"/>
      <c r="G149" s="1"/>
    </row>
    <row r="150" spans="1:7" ht="12.75">
      <c r="A150" s="47"/>
      <c r="B150" s="7"/>
      <c r="C150" s="4"/>
      <c r="D150" s="4"/>
      <c r="E150" s="4"/>
      <c r="F150" s="6"/>
      <c r="G150" s="1"/>
    </row>
    <row r="151" spans="1:7" ht="12.75">
      <c r="A151" s="47"/>
      <c r="B151" s="7"/>
      <c r="C151" s="4"/>
      <c r="D151" s="4"/>
      <c r="E151" s="4"/>
      <c r="F151" s="6"/>
      <c r="G151" s="1"/>
    </row>
    <row r="152" spans="1:7" ht="12.75">
      <c r="A152" s="47"/>
      <c r="B152" s="7"/>
      <c r="C152" s="4"/>
      <c r="D152" s="4"/>
      <c r="E152" s="4"/>
      <c r="F152" s="6"/>
      <c r="G152" s="1"/>
    </row>
    <row r="153" spans="1:7" ht="12.75">
      <c r="A153" s="47"/>
      <c r="B153" s="7"/>
      <c r="C153" s="4"/>
      <c r="D153" s="4"/>
      <c r="E153" s="4"/>
      <c r="F153" s="6"/>
      <c r="G153" s="1"/>
    </row>
    <row r="154" spans="1:7" ht="12.75">
      <c r="A154" s="47"/>
      <c r="B154" s="7"/>
      <c r="C154" s="4"/>
      <c r="D154" s="4"/>
      <c r="E154" s="4"/>
      <c r="F154" s="6"/>
      <c r="G154" s="1"/>
    </row>
    <row r="155" spans="1:7" ht="12.75">
      <c r="A155" s="47"/>
      <c r="B155" s="7"/>
      <c r="C155" s="4"/>
      <c r="D155" s="4"/>
      <c r="E155" s="4"/>
      <c r="F155" s="6"/>
      <c r="G155" s="1"/>
    </row>
    <row r="156" spans="1:7" ht="12.75">
      <c r="A156" s="47"/>
      <c r="B156" s="7"/>
      <c r="C156" s="4"/>
      <c r="D156" s="4"/>
      <c r="E156" s="4"/>
      <c r="F156" s="6"/>
      <c r="G156" s="1"/>
    </row>
    <row r="157" spans="1:7" ht="12.75">
      <c r="A157" s="47"/>
      <c r="B157" s="7"/>
      <c r="C157" s="4"/>
      <c r="D157" s="4"/>
      <c r="E157" s="4"/>
      <c r="F157" s="6"/>
      <c r="G157" s="1"/>
    </row>
    <row r="158" spans="1:7" ht="12.75">
      <c r="A158" s="47"/>
      <c r="B158" s="7"/>
      <c r="C158" s="4"/>
      <c r="D158" s="4"/>
      <c r="E158" s="4"/>
      <c r="F158" s="6"/>
      <c r="G158" s="1"/>
    </row>
    <row r="159" spans="1:7" ht="12.75">
      <c r="A159" s="47"/>
      <c r="B159" s="7"/>
      <c r="C159" s="4"/>
      <c r="D159" s="4"/>
      <c r="E159" s="4"/>
      <c r="F159" s="6"/>
      <c r="G159" s="1"/>
    </row>
    <row r="160" spans="1:7" ht="12.75">
      <c r="A160" s="47"/>
      <c r="B160" s="7"/>
      <c r="C160" s="4"/>
      <c r="D160" s="4"/>
      <c r="E160" s="4"/>
      <c r="F160" s="6"/>
      <c r="G160" s="1"/>
    </row>
    <row r="161" spans="1:7" ht="12.75">
      <c r="A161" s="47"/>
      <c r="B161" s="7"/>
      <c r="C161" s="4"/>
      <c r="D161" s="4"/>
      <c r="E161" s="4"/>
      <c r="F161" s="6"/>
      <c r="G161" s="1"/>
    </row>
    <row r="162" spans="1:7" ht="12.75">
      <c r="A162" s="47"/>
      <c r="B162" s="7"/>
      <c r="C162" s="4"/>
      <c r="D162" s="4"/>
      <c r="E162" s="4"/>
      <c r="F162" s="6"/>
      <c r="G162" s="1"/>
    </row>
    <row r="163" spans="1:7" ht="12.75">
      <c r="A163" s="47"/>
      <c r="B163" s="7"/>
      <c r="C163" s="4"/>
      <c r="D163" s="4"/>
      <c r="E163" s="4"/>
      <c r="F163" s="6"/>
      <c r="G163" s="1"/>
    </row>
    <row r="164" spans="1:7" ht="12.75">
      <c r="A164" s="47"/>
      <c r="B164" s="7"/>
      <c r="C164" s="4"/>
      <c r="D164" s="4"/>
      <c r="E164" s="4"/>
      <c r="F164" s="6"/>
      <c r="G164" s="1"/>
    </row>
    <row r="165" spans="1:7" ht="12.75">
      <c r="A165" s="47"/>
      <c r="B165" s="7"/>
      <c r="C165" s="4"/>
      <c r="D165" s="4"/>
      <c r="E165" s="4"/>
      <c r="F165" s="6"/>
      <c r="G165" s="1"/>
    </row>
    <row r="166" spans="1:7" ht="12.75">
      <c r="A166" s="47"/>
      <c r="B166" s="7"/>
      <c r="C166" s="4"/>
      <c r="D166" s="4"/>
      <c r="E166" s="4"/>
      <c r="F166" s="6"/>
      <c r="G166" s="1"/>
    </row>
    <row r="167" spans="1:7" ht="12.75">
      <c r="A167" s="47"/>
      <c r="B167" s="7"/>
      <c r="C167" s="4"/>
      <c r="D167" s="4"/>
      <c r="E167" s="4"/>
      <c r="F167" s="6"/>
      <c r="G167" s="1"/>
    </row>
    <row r="168" spans="1:7" ht="12.75">
      <c r="A168" s="47"/>
      <c r="B168" s="7"/>
      <c r="C168" s="4"/>
      <c r="D168" s="4"/>
      <c r="E168" s="4"/>
      <c r="F168" s="6"/>
      <c r="G168" s="1"/>
    </row>
    <row r="169" spans="1:7" ht="12.75">
      <c r="A169" s="47"/>
      <c r="B169" s="7"/>
      <c r="C169" s="4"/>
      <c r="D169" s="4"/>
      <c r="E169" s="4"/>
      <c r="F169" s="6"/>
      <c r="G169" s="1"/>
    </row>
    <row r="170" spans="1:7" ht="12.75">
      <c r="A170" s="47"/>
      <c r="B170" s="7"/>
      <c r="C170" s="4"/>
      <c r="D170" s="4"/>
      <c r="E170" s="4"/>
      <c r="F170" s="6"/>
      <c r="G170" s="1"/>
    </row>
    <row r="171" spans="1:7" ht="12.75">
      <c r="A171" s="47"/>
      <c r="B171" s="7"/>
      <c r="C171" s="4"/>
      <c r="D171" s="4"/>
      <c r="E171" s="4"/>
      <c r="F171" s="6"/>
      <c r="G171" s="1"/>
    </row>
    <row r="172" spans="1:7" ht="12.75">
      <c r="A172" s="47"/>
      <c r="B172" s="7"/>
      <c r="C172" s="4"/>
      <c r="D172" s="4"/>
      <c r="E172" s="4"/>
      <c r="F172" s="6"/>
      <c r="G172" s="1"/>
    </row>
    <row r="173" spans="1:7" ht="12.75">
      <c r="A173" s="47"/>
      <c r="B173" s="7"/>
      <c r="C173" s="4"/>
      <c r="D173" s="4"/>
      <c r="E173" s="4"/>
      <c r="F173" s="6"/>
      <c r="G173" s="1"/>
    </row>
    <row r="174" spans="1:7" ht="12.75">
      <c r="A174" s="47"/>
      <c r="B174" s="7"/>
      <c r="C174" s="4"/>
      <c r="D174" s="4"/>
      <c r="E174" s="4"/>
      <c r="F174" s="6"/>
      <c r="G174" s="1"/>
    </row>
    <row r="175" spans="1:7" ht="12.75">
      <c r="A175" s="47"/>
      <c r="B175" s="7"/>
      <c r="C175" s="4"/>
      <c r="D175" s="4"/>
      <c r="E175" s="4"/>
      <c r="F175" s="6"/>
      <c r="G175" s="1"/>
    </row>
    <row r="176" spans="1:7" ht="12.75">
      <c r="A176" s="47"/>
      <c r="B176" s="7"/>
      <c r="C176" s="4"/>
      <c r="D176" s="4"/>
      <c r="E176" s="4"/>
      <c r="F176" s="6"/>
      <c r="G176" s="1"/>
    </row>
    <row r="177" spans="1:7" ht="12.75">
      <c r="A177" s="47"/>
      <c r="B177" s="7"/>
      <c r="C177" s="4"/>
      <c r="D177" s="4"/>
      <c r="E177" s="4"/>
      <c r="F177" s="6"/>
      <c r="G177" s="1"/>
    </row>
    <row r="178" spans="1:7" ht="12.75">
      <c r="A178" s="47"/>
      <c r="B178" s="7"/>
      <c r="C178" s="4"/>
      <c r="D178" s="4"/>
      <c r="E178" s="4"/>
      <c r="F178" s="6"/>
      <c r="G178" s="1"/>
    </row>
    <row r="179" spans="1:7" ht="12.75">
      <c r="A179" s="47"/>
      <c r="B179" s="7"/>
      <c r="C179" s="4"/>
      <c r="D179" s="4"/>
      <c r="E179" s="4"/>
      <c r="F179" s="6"/>
      <c r="G179" s="1"/>
    </row>
    <row r="180" spans="1:7" ht="12.75">
      <c r="A180" s="47"/>
      <c r="B180" s="7"/>
      <c r="C180" s="4"/>
      <c r="D180" s="4"/>
      <c r="E180" s="4"/>
      <c r="F180" s="6"/>
      <c r="G180" s="1"/>
    </row>
    <row r="181" spans="1:7" ht="12.75">
      <c r="A181" s="47"/>
      <c r="B181" s="7"/>
      <c r="C181" s="4"/>
      <c r="D181" s="4"/>
      <c r="E181" s="4"/>
      <c r="F181" s="6"/>
      <c r="G181" s="1"/>
    </row>
    <row r="182" spans="1:7" ht="12.75">
      <c r="A182" s="47"/>
      <c r="B182" s="7"/>
      <c r="C182" s="4"/>
      <c r="D182" s="4"/>
      <c r="E182" s="4"/>
      <c r="F182" s="6"/>
      <c r="G182" s="1"/>
    </row>
    <row r="183" spans="1:7" ht="12.75">
      <c r="A183" s="47"/>
      <c r="B183" s="7"/>
      <c r="C183" s="4"/>
      <c r="D183" s="4"/>
      <c r="E183" s="4"/>
      <c r="F183" s="6"/>
      <c r="G183" s="1"/>
    </row>
    <row r="184" spans="1:7" ht="12.75">
      <c r="A184" s="47"/>
      <c r="B184" s="7"/>
      <c r="C184" s="4"/>
      <c r="D184" s="4"/>
      <c r="E184" s="4"/>
      <c r="F184" s="6"/>
      <c r="G184" s="1"/>
    </row>
    <row r="185" spans="1:7" ht="12.75">
      <c r="A185" s="47"/>
      <c r="B185" s="7"/>
      <c r="C185" s="4"/>
      <c r="D185" s="4"/>
      <c r="E185" s="4"/>
      <c r="F185" s="6"/>
      <c r="G185" s="1"/>
    </row>
    <row r="186" spans="1:7" ht="12.75">
      <c r="A186" s="47"/>
      <c r="B186" s="7"/>
      <c r="C186" s="4"/>
      <c r="D186" s="4"/>
      <c r="E186" s="4"/>
      <c r="F186" s="6"/>
      <c r="G186" s="1"/>
    </row>
    <row r="187" spans="1:7" ht="12.75">
      <c r="A187" s="47"/>
      <c r="B187" s="7"/>
      <c r="C187" s="4"/>
      <c r="D187" s="4"/>
      <c r="E187" s="4"/>
      <c r="F187" s="6"/>
      <c r="G187" s="1"/>
    </row>
    <row r="188" spans="1:7" ht="12.75">
      <c r="A188" s="47"/>
      <c r="B188" s="7"/>
      <c r="C188" s="4"/>
      <c r="D188" s="4"/>
      <c r="E188" s="4"/>
      <c r="F188" s="6"/>
      <c r="G188" s="1"/>
    </row>
    <row r="189" spans="1:7" ht="12.75">
      <c r="A189" s="47"/>
      <c r="B189" s="7"/>
      <c r="C189" s="4"/>
      <c r="D189" s="4"/>
      <c r="E189" s="4"/>
      <c r="F189" s="6"/>
      <c r="G189" s="1"/>
    </row>
    <row r="190" spans="1:7" ht="12.75">
      <c r="A190" s="47"/>
      <c r="B190" s="7"/>
      <c r="C190" s="4"/>
      <c r="D190" s="4"/>
      <c r="E190" s="4"/>
      <c r="F190" s="6"/>
      <c r="G190" s="1"/>
    </row>
    <row r="191" spans="1:7" ht="12.75">
      <c r="A191" s="47"/>
      <c r="B191" s="7"/>
      <c r="C191" s="4"/>
      <c r="D191" s="4"/>
      <c r="E191" s="4"/>
      <c r="F191" s="6"/>
      <c r="G191" s="1"/>
    </row>
    <row r="192" spans="1:7" ht="12.75">
      <c r="A192" s="47"/>
      <c r="B192" s="7"/>
      <c r="C192" s="4"/>
      <c r="D192" s="4"/>
      <c r="E192" s="4"/>
      <c r="F192" s="6"/>
      <c r="G192" s="1"/>
    </row>
    <row r="193" spans="1:7" ht="12.75">
      <c r="A193" s="47"/>
      <c r="B193" s="7"/>
      <c r="C193" s="4"/>
      <c r="D193" s="4"/>
      <c r="E193" s="4"/>
      <c r="F193" s="6"/>
      <c r="G193" s="1"/>
    </row>
    <row r="194" spans="1:7" ht="12.75">
      <c r="A194" s="47"/>
      <c r="B194" s="7"/>
      <c r="C194" s="4"/>
      <c r="D194" s="4"/>
      <c r="E194" s="4"/>
      <c r="F194" s="6"/>
      <c r="G194" s="1"/>
    </row>
    <row r="195" spans="1:7" ht="12.75">
      <c r="A195" s="47"/>
      <c r="B195" s="7"/>
      <c r="C195" s="4"/>
      <c r="D195" s="4"/>
      <c r="E195" s="4"/>
      <c r="F195" s="6"/>
      <c r="G195" s="1"/>
    </row>
    <row r="196" spans="1:7" ht="12.75">
      <c r="A196" s="47"/>
      <c r="B196" s="7"/>
      <c r="C196" s="4"/>
      <c r="D196" s="4"/>
      <c r="E196" s="4"/>
      <c r="F196" s="6"/>
      <c r="G196" s="1"/>
    </row>
    <row r="197" spans="1:7" ht="12.75">
      <c r="A197" s="47"/>
      <c r="B197" s="7"/>
      <c r="C197" s="4"/>
      <c r="D197" s="4"/>
      <c r="E197" s="4"/>
      <c r="F197" s="6"/>
      <c r="G197" s="1"/>
    </row>
    <row r="198" spans="1:7" ht="12.75">
      <c r="A198" s="47"/>
      <c r="B198" s="7"/>
      <c r="C198" s="4"/>
      <c r="D198" s="4"/>
      <c r="E198" s="4"/>
      <c r="F198" s="6"/>
      <c r="G198" s="1"/>
    </row>
    <row r="199" spans="1:7" ht="12.75">
      <c r="A199" s="47"/>
      <c r="B199" s="7"/>
      <c r="C199" s="4"/>
      <c r="D199" s="4"/>
      <c r="E199" s="4"/>
      <c r="F199" s="6"/>
      <c r="G199" s="1"/>
    </row>
    <row r="200" spans="1:7" ht="12.75">
      <c r="A200" s="47"/>
      <c r="B200" s="53"/>
      <c r="C200" s="52"/>
      <c r="D200" s="52"/>
      <c r="E200" s="52"/>
      <c r="F200" s="6"/>
      <c r="G200" s="1"/>
    </row>
    <row r="201" spans="1:7" ht="12.75">
      <c r="A201" s="47"/>
      <c r="B201" s="7"/>
      <c r="C201" s="7"/>
      <c r="D201" s="4"/>
      <c r="E201" s="4"/>
      <c r="F201" s="6"/>
      <c r="G201" s="1"/>
    </row>
    <row r="202" spans="1:7" ht="12.75">
      <c r="A202" s="47"/>
      <c r="B202" s="7"/>
      <c r="C202" s="4"/>
      <c r="D202" s="4"/>
      <c r="E202" s="4"/>
      <c r="F202" s="6"/>
      <c r="G202" s="1"/>
    </row>
    <row r="203" spans="1:6" ht="12.75">
      <c r="A203" s="54"/>
      <c r="B203" s="55"/>
      <c r="C203" s="51"/>
      <c r="D203" s="56"/>
      <c r="E203" s="56"/>
      <c r="F203" s="6"/>
    </row>
    <row r="204" spans="2:6" ht="13.5" thickBot="1">
      <c r="B204" s="35"/>
      <c r="C204" s="58"/>
      <c r="D204" s="36"/>
      <c r="E204" s="36"/>
      <c r="F204" s="6"/>
    </row>
    <row r="205" spans="2:6" ht="13.5" thickBot="1">
      <c r="B205" s="55"/>
      <c r="C205" s="59"/>
      <c r="D205" s="56"/>
      <c r="E205" s="56"/>
      <c r="F205" s="6"/>
    </row>
    <row r="206" spans="2:6" ht="13.5" thickBot="1">
      <c r="B206" s="60"/>
      <c r="C206" s="61"/>
      <c r="D206" s="61"/>
      <c r="E206" s="79"/>
      <c r="F206" s="6"/>
    </row>
    <row r="207" spans="2:6" ht="12.75">
      <c r="B207" s="7"/>
      <c r="C207" s="7"/>
      <c r="D207" s="4"/>
      <c r="E207" s="63"/>
      <c r="F207" s="6"/>
    </row>
    <row r="208" spans="2:6" ht="12.75">
      <c r="B208" s="7"/>
      <c r="C208" s="7"/>
      <c r="D208" s="4"/>
      <c r="E208" s="63"/>
      <c r="F208" s="6"/>
    </row>
    <row r="209" spans="2:6" ht="12.75">
      <c r="B209" s="7"/>
      <c r="C209" s="7"/>
      <c r="D209" s="4"/>
      <c r="E209" s="63"/>
      <c r="F209" s="6"/>
    </row>
    <row r="210" spans="2:6" ht="12.75">
      <c r="B210" s="7"/>
      <c r="C210" s="7"/>
      <c r="D210" s="4"/>
      <c r="E210" s="63"/>
      <c r="F210" s="6"/>
    </row>
    <row r="211" spans="2:6" ht="12.75">
      <c r="B211" s="7"/>
      <c r="C211" s="7"/>
      <c r="D211" s="4"/>
      <c r="E211" s="63"/>
      <c r="F211" s="6"/>
    </row>
    <row r="212" spans="2:6" ht="12.75">
      <c r="B212" s="7"/>
      <c r="C212" s="7"/>
      <c r="D212" s="4"/>
      <c r="E212" s="63"/>
      <c r="F212" s="6"/>
    </row>
    <row r="213" spans="2:6" ht="12.75">
      <c r="B213" s="7"/>
      <c r="C213" s="7"/>
      <c r="D213" s="4"/>
      <c r="E213" s="63"/>
      <c r="F213" s="6"/>
    </row>
    <row r="214" spans="2:6" ht="12.75">
      <c r="B214" s="7"/>
      <c r="C214" s="7"/>
      <c r="D214" s="4"/>
      <c r="E214" s="63"/>
      <c r="F214" s="6"/>
    </row>
    <row r="215" spans="2:6" ht="12.75">
      <c r="B215" s="7"/>
      <c r="C215" s="7"/>
      <c r="D215" s="4"/>
      <c r="E215" s="63"/>
      <c r="F215" s="6"/>
    </row>
    <row r="216" spans="2:6" ht="12.75">
      <c r="B216" s="7"/>
      <c r="C216" s="7"/>
      <c r="D216" s="4"/>
      <c r="E216" s="63"/>
      <c r="F216" s="6"/>
    </row>
    <row r="217" spans="2:6" ht="12.75">
      <c r="B217" s="7"/>
      <c r="C217" s="7"/>
      <c r="D217" s="4"/>
      <c r="E217" s="63"/>
      <c r="F217" s="6"/>
    </row>
    <row r="218" spans="2:5" ht="12.75">
      <c r="B218" s="7"/>
      <c r="C218" s="7"/>
      <c r="D218" s="4"/>
      <c r="E218" s="63"/>
    </row>
    <row r="219" spans="2:5" ht="12.75">
      <c r="B219" s="7"/>
      <c r="C219" s="7"/>
      <c r="D219" s="4"/>
      <c r="E219" s="63"/>
    </row>
    <row r="220" spans="2:5" ht="12.75">
      <c r="B220" s="7"/>
      <c r="C220" s="7"/>
      <c r="D220" s="4"/>
      <c r="E220" s="63"/>
    </row>
    <row r="221" spans="2:5" ht="12.75">
      <c r="B221" s="7"/>
      <c r="C221" s="7"/>
      <c r="D221" s="4"/>
      <c r="E221" s="63"/>
    </row>
    <row r="222" spans="2:5" ht="12.75">
      <c r="B222" s="7"/>
      <c r="C222" s="7"/>
      <c r="D222" s="4"/>
      <c r="E222" s="63"/>
    </row>
    <row r="223" spans="2:5" ht="12.75">
      <c r="B223" s="7"/>
      <c r="C223" s="7"/>
      <c r="D223" s="4"/>
      <c r="E223" s="63"/>
    </row>
    <row r="224" spans="2:5" ht="12.75">
      <c r="B224" s="7"/>
      <c r="C224" s="7"/>
      <c r="D224" s="4"/>
      <c r="E224" s="63"/>
    </row>
    <row r="225" spans="2:5" ht="12.75">
      <c r="B225" s="7"/>
      <c r="C225" s="7"/>
      <c r="D225" s="4"/>
      <c r="E225" s="63"/>
    </row>
    <row r="226" spans="2:5" ht="12.75">
      <c r="B226" s="30"/>
      <c r="C226" s="30"/>
      <c r="D226" s="32"/>
      <c r="E226" s="32"/>
    </row>
  </sheetData>
  <sheetProtection/>
  <mergeCells count="11">
    <mergeCell ref="D1:F1"/>
    <mergeCell ref="B62:B63"/>
    <mergeCell ref="D62:F62"/>
    <mergeCell ref="A135:B135"/>
    <mergeCell ref="A108:B108"/>
    <mergeCell ref="A126:B126"/>
    <mergeCell ref="B1:B2"/>
    <mergeCell ref="B117:B118"/>
    <mergeCell ref="D139:E139"/>
    <mergeCell ref="D117:F117"/>
    <mergeCell ref="A137:B137"/>
  </mergeCells>
  <printOptions/>
  <pageMargins left="0.65" right="0.31" top="0.87" bottom="0.49" header="0.44" footer="0.39"/>
  <pageSetup horizontalDpi="600" verticalDpi="600" orientation="portrait" paperSize="9" r:id="rId1"/>
  <headerFooter alignWithMargins="0">
    <oddHeader xml:space="preserve">&amp;C&amp;"Arial,Tučné"&amp;14Rozpočet Mesta S&amp;"Times New Roman CE,Tučné"pišská Nová Ves na rok 2009 v €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PageLayoutView="0" workbookViewId="0" topLeftCell="D127">
      <selection activeCell="K141" sqref="K141"/>
    </sheetView>
  </sheetViews>
  <sheetFormatPr defaultColWidth="9.140625" defaultRowHeight="12.75"/>
  <cols>
    <col min="1" max="1" width="4.7109375" style="209" customWidth="1"/>
    <col min="2" max="2" width="4.421875" style="204" customWidth="1"/>
    <col min="3" max="3" width="24.140625" style="178" customWidth="1"/>
    <col min="4" max="4" width="30.00390625" style="178" customWidth="1"/>
    <col min="5" max="10" width="11.57421875" style="178" customWidth="1"/>
    <col min="11" max="11" width="24.421875" style="178" customWidth="1"/>
    <col min="12" max="17" width="10.57421875" style="233" customWidth="1"/>
    <col min="18" max="16384" width="9.140625" style="178" customWidth="1"/>
  </cols>
  <sheetData>
    <row r="1" ht="12.75">
      <c r="O1" s="275"/>
    </row>
    <row r="2" spans="12:13" ht="21.75" customHeight="1" thickBot="1">
      <c r="L2" s="554"/>
      <c r="M2" s="554"/>
    </row>
    <row r="3" spans="1:17" ht="28.5" customHeight="1">
      <c r="A3" s="546" t="s">
        <v>111</v>
      </c>
      <c r="B3" s="547"/>
      <c r="C3" s="177"/>
      <c r="D3" s="177"/>
      <c r="E3" s="544" t="s">
        <v>368</v>
      </c>
      <c r="F3" s="545"/>
      <c r="G3" s="548" t="s">
        <v>362</v>
      </c>
      <c r="H3" s="549"/>
      <c r="I3" s="555" t="s">
        <v>113</v>
      </c>
      <c r="J3" s="556"/>
      <c r="K3" s="182" t="s">
        <v>114</v>
      </c>
      <c r="L3" s="543"/>
      <c r="M3" s="543"/>
      <c r="N3" s="543"/>
      <c r="O3" s="543"/>
      <c r="P3" s="543"/>
      <c r="Q3" s="543"/>
    </row>
    <row r="4" spans="1:17" ht="13.5" customHeight="1">
      <c r="A4" s="179"/>
      <c r="B4" s="180"/>
      <c r="C4" s="181"/>
      <c r="D4" s="181"/>
      <c r="E4" s="303" t="s">
        <v>115</v>
      </c>
      <c r="F4" s="298" t="s">
        <v>33</v>
      </c>
      <c r="G4" s="303" t="s">
        <v>115</v>
      </c>
      <c r="H4" s="298" t="s">
        <v>33</v>
      </c>
      <c r="I4" s="303" t="s">
        <v>115</v>
      </c>
      <c r="J4" s="311" t="s">
        <v>33</v>
      </c>
      <c r="K4" s="182"/>
      <c r="L4" s="192"/>
      <c r="M4" s="192"/>
      <c r="N4" s="192"/>
      <c r="O4" s="192"/>
      <c r="P4" s="192"/>
      <c r="Q4" s="192"/>
    </row>
    <row r="5" spans="1:17" s="185" customFormat="1" ht="12.75">
      <c r="A5" s="183" t="s">
        <v>116</v>
      </c>
      <c r="B5" s="184"/>
      <c r="C5" s="557" t="s">
        <v>117</v>
      </c>
      <c r="D5" s="558"/>
      <c r="E5" s="310"/>
      <c r="F5" s="262"/>
      <c r="G5" s="304"/>
      <c r="H5" s="262"/>
      <c r="I5" s="307"/>
      <c r="J5" s="241"/>
      <c r="L5" s="193"/>
      <c r="M5" s="233"/>
      <c r="N5" s="193"/>
      <c r="O5" s="233"/>
      <c r="P5" s="233"/>
      <c r="Q5" s="233"/>
    </row>
    <row r="6" spans="1:10" ht="12.75">
      <c r="A6" s="183" t="s">
        <v>118</v>
      </c>
      <c r="B6" s="184"/>
      <c r="C6" s="186" t="s">
        <v>308</v>
      </c>
      <c r="D6" s="186" t="s">
        <v>119</v>
      </c>
      <c r="E6" s="272">
        <v>11286</v>
      </c>
      <c r="F6" s="299"/>
      <c r="G6" s="272"/>
      <c r="H6" s="299"/>
      <c r="I6" s="308">
        <f aca="true" t="shared" si="0" ref="I6:J8">E6+G6</f>
        <v>11286</v>
      </c>
      <c r="J6" s="238">
        <f t="shared" si="0"/>
        <v>0</v>
      </c>
    </row>
    <row r="7" spans="1:10" ht="12.75">
      <c r="A7" s="183" t="s">
        <v>120</v>
      </c>
      <c r="B7" s="184"/>
      <c r="C7" s="186" t="s">
        <v>308</v>
      </c>
      <c r="D7" s="186" t="s">
        <v>121</v>
      </c>
      <c r="E7" s="272">
        <v>19087</v>
      </c>
      <c r="F7" s="299"/>
      <c r="G7" s="272"/>
      <c r="H7" s="299"/>
      <c r="I7" s="308">
        <f t="shared" si="0"/>
        <v>19087</v>
      </c>
      <c r="J7" s="238">
        <f t="shared" si="0"/>
        <v>0</v>
      </c>
    </row>
    <row r="8" spans="1:15" ht="12.75">
      <c r="A8" s="183" t="s">
        <v>122</v>
      </c>
      <c r="B8" s="184"/>
      <c r="C8" s="186" t="s">
        <v>308</v>
      </c>
      <c r="D8" s="186" t="s">
        <v>123</v>
      </c>
      <c r="E8" s="272">
        <v>7958</v>
      </c>
      <c r="F8" s="299"/>
      <c r="G8" s="272"/>
      <c r="H8" s="299"/>
      <c r="I8" s="308">
        <f t="shared" si="0"/>
        <v>7958</v>
      </c>
      <c r="J8" s="238">
        <f t="shared" si="0"/>
        <v>0</v>
      </c>
      <c r="O8" s="276"/>
    </row>
    <row r="9" spans="1:17" s="185" customFormat="1" ht="18" customHeight="1" thickBot="1">
      <c r="A9" s="188"/>
      <c r="B9" s="189"/>
      <c r="C9" s="190" t="s">
        <v>124</v>
      </c>
      <c r="D9" s="190"/>
      <c r="E9" s="273">
        <f aca="true" t="shared" si="1" ref="E9:J9">SUM(E6:E8)</f>
        <v>38331</v>
      </c>
      <c r="F9" s="301">
        <f t="shared" si="1"/>
        <v>0</v>
      </c>
      <c r="G9" s="273">
        <f t="shared" si="1"/>
        <v>0</v>
      </c>
      <c r="H9" s="301">
        <f t="shared" si="1"/>
        <v>0</v>
      </c>
      <c r="I9" s="309">
        <f t="shared" si="1"/>
        <v>38331</v>
      </c>
      <c r="J9" s="239">
        <f t="shared" si="1"/>
        <v>0</v>
      </c>
      <c r="L9" s="193"/>
      <c r="M9" s="193"/>
      <c r="N9" s="193"/>
      <c r="O9" s="193"/>
      <c r="P9" s="193"/>
      <c r="Q9" s="193"/>
    </row>
    <row r="10" spans="1:10" ht="18.75" customHeight="1">
      <c r="A10" s="550" t="s">
        <v>111</v>
      </c>
      <c r="B10" s="551"/>
      <c r="C10" s="181"/>
      <c r="D10" s="181"/>
      <c r="E10" s="327"/>
      <c r="F10" s="315"/>
      <c r="G10" s="327"/>
      <c r="H10" s="315"/>
      <c r="I10" s="332"/>
      <c r="J10" s="243"/>
    </row>
    <row r="11" spans="1:17" s="185" customFormat="1" ht="12.75">
      <c r="A11" s="183" t="s">
        <v>125</v>
      </c>
      <c r="B11" s="184"/>
      <c r="C11" s="187" t="s">
        <v>126</v>
      </c>
      <c r="D11" s="187"/>
      <c r="E11" s="304"/>
      <c r="F11" s="262"/>
      <c r="G11" s="304"/>
      <c r="H11" s="262"/>
      <c r="I11" s="307"/>
      <c r="J11" s="238"/>
      <c r="L11" s="193"/>
      <c r="M11" s="233"/>
      <c r="N11" s="193"/>
      <c r="O11" s="276"/>
      <c r="P11" s="233"/>
      <c r="Q11" s="233"/>
    </row>
    <row r="12" spans="1:15" ht="12.75">
      <c r="A12" s="183" t="s">
        <v>69</v>
      </c>
      <c r="B12" s="184" t="s">
        <v>116</v>
      </c>
      <c r="C12" s="186" t="s">
        <v>127</v>
      </c>
      <c r="D12" s="186" t="s">
        <v>128</v>
      </c>
      <c r="E12" s="272">
        <v>57692</v>
      </c>
      <c r="F12" s="299"/>
      <c r="G12" s="272"/>
      <c r="H12" s="299"/>
      <c r="I12" s="308">
        <f aca="true" t="shared" si="2" ref="I12:I17">E12+G12</f>
        <v>57692</v>
      </c>
      <c r="J12" s="238">
        <f aca="true" t="shared" si="3" ref="J12:J17">F12+H12</f>
        <v>0</v>
      </c>
      <c r="M12" s="193"/>
      <c r="O12" s="277"/>
    </row>
    <row r="13" spans="1:15" ht="12.75">
      <c r="A13" s="183" t="s">
        <v>69</v>
      </c>
      <c r="B13" s="184" t="s">
        <v>125</v>
      </c>
      <c r="C13" s="186" t="s">
        <v>127</v>
      </c>
      <c r="D13" s="186" t="s">
        <v>129</v>
      </c>
      <c r="E13" s="272">
        <v>110000</v>
      </c>
      <c r="F13" s="299"/>
      <c r="G13" s="272"/>
      <c r="H13" s="299"/>
      <c r="I13" s="308">
        <f t="shared" si="2"/>
        <v>110000</v>
      </c>
      <c r="J13" s="238">
        <f t="shared" si="3"/>
        <v>0</v>
      </c>
      <c r="O13" s="276"/>
    </row>
    <row r="14" spans="1:11" ht="12.75">
      <c r="A14" s="183" t="s">
        <v>70</v>
      </c>
      <c r="B14" s="184" t="s">
        <v>116</v>
      </c>
      <c r="C14" s="186" t="s">
        <v>130</v>
      </c>
      <c r="D14" s="186" t="s">
        <v>131</v>
      </c>
      <c r="E14" s="272">
        <v>112428</v>
      </c>
      <c r="F14" s="299">
        <v>17588</v>
      </c>
      <c r="G14" s="272"/>
      <c r="H14" s="302"/>
      <c r="I14" s="308">
        <f t="shared" si="2"/>
        <v>112428</v>
      </c>
      <c r="J14" s="238">
        <f t="shared" si="3"/>
        <v>17588</v>
      </c>
      <c r="K14" s="225"/>
    </row>
    <row r="15" spans="1:15" ht="12.75">
      <c r="A15" s="183" t="s">
        <v>70</v>
      </c>
      <c r="B15" s="184" t="s">
        <v>125</v>
      </c>
      <c r="C15" s="186" t="s">
        <v>130</v>
      </c>
      <c r="D15" s="186" t="s">
        <v>132</v>
      </c>
      <c r="E15" s="272">
        <v>23236</v>
      </c>
      <c r="F15" s="299"/>
      <c r="G15" s="272"/>
      <c r="H15" s="299"/>
      <c r="I15" s="308">
        <f t="shared" si="2"/>
        <v>23236</v>
      </c>
      <c r="J15" s="238">
        <f t="shared" si="3"/>
        <v>0</v>
      </c>
      <c r="O15" s="276"/>
    </row>
    <row r="16" spans="1:15" ht="12.75">
      <c r="A16" s="183" t="s">
        <v>70</v>
      </c>
      <c r="B16" s="184" t="s">
        <v>133</v>
      </c>
      <c r="C16" s="186" t="s">
        <v>130</v>
      </c>
      <c r="D16" s="186" t="s">
        <v>134</v>
      </c>
      <c r="E16" s="272">
        <v>995</v>
      </c>
      <c r="F16" s="299"/>
      <c r="G16" s="272"/>
      <c r="H16" s="299"/>
      <c r="I16" s="308">
        <f t="shared" si="2"/>
        <v>995</v>
      </c>
      <c r="J16" s="238">
        <f t="shared" si="3"/>
        <v>0</v>
      </c>
      <c r="O16" s="276"/>
    </row>
    <row r="17" spans="1:10" ht="12.75">
      <c r="A17" s="183" t="s">
        <v>70</v>
      </c>
      <c r="B17" s="184" t="s">
        <v>135</v>
      </c>
      <c r="C17" s="186" t="s">
        <v>130</v>
      </c>
      <c r="D17" s="186" t="s">
        <v>136</v>
      </c>
      <c r="E17" s="272">
        <v>24372</v>
      </c>
      <c r="F17" s="299"/>
      <c r="G17" s="272"/>
      <c r="H17" s="299"/>
      <c r="I17" s="308">
        <f t="shared" si="2"/>
        <v>24372</v>
      </c>
      <c r="J17" s="238">
        <f t="shared" si="3"/>
        <v>0</v>
      </c>
    </row>
    <row r="18" spans="1:17" s="185" customFormat="1" ht="18.75" customHeight="1" thickBot="1">
      <c r="A18" s="188"/>
      <c r="B18" s="189"/>
      <c r="C18" s="190" t="s">
        <v>124</v>
      </c>
      <c r="D18" s="190"/>
      <c r="E18" s="273">
        <f aca="true" t="shared" si="4" ref="E18:J18">SUM(E12:E17)</f>
        <v>328723</v>
      </c>
      <c r="F18" s="301">
        <f t="shared" si="4"/>
        <v>17588</v>
      </c>
      <c r="G18" s="273">
        <f t="shared" si="4"/>
        <v>0</v>
      </c>
      <c r="H18" s="301">
        <f t="shared" si="4"/>
        <v>0</v>
      </c>
      <c r="I18" s="309">
        <f t="shared" si="4"/>
        <v>328723</v>
      </c>
      <c r="J18" s="239">
        <f t="shared" si="4"/>
        <v>17588</v>
      </c>
      <c r="L18" s="193"/>
      <c r="M18" s="193"/>
      <c r="N18" s="193"/>
      <c r="O18" s="193"/>
      <c r="P18" s="193"/>
      <c r="Q18" s="193"/>
    </row>
    <row r="19" spans="1:15" ht="18.75" customHeight="1">
      <c r="A19" s="550" t="s">
        <v>111</v>
      </c>
      <c r="B19" s="551"/>
      <c r="C19" s="181"/>
      <c r="D19" s="181"/>
      <c r="E19" s="327"/>
      <c r="F19" s="315"/>
      <c r="G19" s="327"/>
      <c r="H19" s="315"/>
      <c r="I19" s="332"/>
      <c r="J19" s="243"/>
      <c r="O19" s="276"/>
    </row>
    <row r="20" spans="1:15" ht="12.75">
      <c r="A20" s="183" t="s">
        <v>133</v>
      </c>
      <c r="B20" s="184"/>
      <c r="C20" s="187" t="s">
        <v>137</v>
      </c>
      <c r="D20" s="186"/>
      <c r="E20" s="272"/>
      <c r="F20" s="299"/>
      <c r="G20" s="272"/>
      <c r="H20" s="299"/>
      <c r="I20" s="308"/>
      <c r="J20" s="238"/>
      <c r="O20" s="276"/>
    </row>
    <row r="21" spans="1:15" ht="12.75">
      <c r="A21" s="183" t="s">
        <v>138</v>
      </c>
      <c r="B21" s="184" t="s">
        <v>116</v>
      </c>
      <c r="C21" s="186" t="s">
        <v>139</v>
      </c>
      <c r="D21" s="186" t="s">
        <v>140</v>
      </c>
      <c r="E21" s="272">
        <v>341616</v>
      </c>
      <c r="F21" s="299">
        <v>67572</v>
      </c>
      <c r="G21" s="272"/>
      <c r="H21" s="299"/>
      <c r="I21" s="308">
        <f aca="true" t="shared" si="5" ref="I21:I34">E21+G21</f>
        <v>341616</v>
      </c>
      <c r="J21" s="238">
        <f aca="true" t="shared" si="6" ref="J21:J34">F21+H21</f>
        <v>67572</v>
      </c>
      <c r="O21" s="276"/>
    </row>
    <row r="22" spans="1:11" ht="12.75">
      <c r="A22" s="183" t="s">
        <v>138</v>
      </c>
      <c r="B22" s="184" t="s">
        <v>125</v>
      </c>
      <c r="C22" s="186" t="s">
        <v>139</v>
      </c>
      <c r="D22" s="186" t="s">
        <v>141</v>
      </c>
      <c r="E22" s="272">
        <v>1461092</v>
      </c>
      <c r="F22" s="299"/>
      <c r="G22" s="305"/>
      <c r="H22" s="299"/>
      <c r="I22" s="308">
        <f t="shared" si="5"/>
        <v>1461092</v>
      </c>
      <c r="J22" s="238">
        <f t="shared" si="6"/>
        <v>0</v>
      </c>
      <c r="K22" s="225"/>
    </row>
    <row r="23" spans="1:10" ht="12.75">
      <c r="A23" s="183" t="s">
        <v>138</v>
      </c>
      <c r="B23" s="184" t="s">
        <v>133</v>
      </c>
      <c r="C23" s="186" t="s">
        <v>139</v>
      </c>
      <c r="D23" s="186" t="s">
        <v>142</v>
      </c>
      <c r="E23" s="272">
        <v>8298</v>
      </c>
      <c r="F23" s="299"/>
      <c r="G23" s="272"/>
      <c r="H23" s="299"/>
      <c r="I23" s="308">
        <f t="shared" si="5"/>
        <v>8298</v>
      </c>
      <c r="J23" s="238">
        <f t="shared" si="6"/>
        <v>0</v>
      </c>
    </row>
    <row r="24" spans="1:10" ht="12.75">
      <c r="A24" s="183" t="s">
        <v>138</v>
      </c>
      <c r="B24" s="184" t="s">
        <v>135</v>
      </c>
      <c r="C24" s="186" t="s">
        <v>139</v>
      </c>
      <c r="D24" s="186" t="s">
        <v>143</v>
      </c>
      <c r="E24" s="272">
        <v>2722</v>
      </c>
      <c r="F24" s="299"/>
      <c r="G24" s="272"/>
      <c r="H24" s="299"/>
      <c r="I24" s="308">
        <f t="shared" si="5"/>
        <v>2722</v>
      </c>
      <c r="J24" s="238">
        <f t="shared" si="6"/>
        <v>0</v>
      </c>
    </row>
    <row r="25" spans="1:10" ht="12.75">
      <c r="A25" s="183" t="s">
        <v>138</v>
      </c>
      <c r="B25" s="184" t="s">
        <v>144</v>
      </c>
      <c r="C25" s="186" t="s">
        <v>139</v>
      </c>
      <c r="D25" s="186" t="s">
        <v>145</v>
      </c>
      <c r="E25" s="272">
        <v>5247</v>
      </c>
      <c r="F25" s="299">
        <v>2655</v>
      </c>
      <c r="G25" s="272"/>
      <c r="H25" s="299"/>
      <c r="I25" s="308">
        <f t="shared" si="5"/>
        <v>5247</v>
      </c>
      <c r="J25" s="238">
        <f t="shared" si="6"/>
        <v>2655</v>
      </c>
    </row>
    <row r="26" spans="1:10" ht="12.75">
      <c r="A26" s="183" t="s">
        <v>138</v>
      </c>
      <c r="B26" s="184" t="s">
        <v>146</v>
      </c>
      <c r="C26" s="186" t="s">
        <v>139</v>
      </c>
      <c r="D26" s="186" t="s">
        <v>147</v>
      </c>
      <c r="E26" s="272">
        <v>17095</v>
      </c>
      <c r="F26" s="299"/>
      <c r="G26" s="272"/>
      <c r="H26" s="299"/>
      <c r="I26" s="308">
        <f t="shared" si="5"/>
        <v>17095</v>
      </c>
      <c r="J26" s="238">
        <f t="shared" si="6"/>
        <v>0</v>
      </c>
    </row>
    <row r="27" spans="1:10" ht="12.75">
      <c r="A27" s="183" t="s">
        <v>148</v>
      </c>
      <c r="B27" s="184" t="s">
        <v>116</v>
      </c>
      <c r="C27" s="186" t="s">
        <v>149</v>
      </c>
      <c r="D27" s="186" t="s">
        <v>150</v>
      </c>
      <c r="E27" s="272">
        <v>96893</v>
      </c>
      <c r="F27" s="299"/>
      <c r="G27" s="272"/>
      <c r="H27" s="299"/>
      <c r="I27" s="308">
        <f t="shared" si="5"/>
        <v>96893</v>
      </c>
      <c r="J27" s="238">
        <f t="shared" si="6"/>
        <v>0</v>
      </c>
    </row>
    <row r="28" spans="1:10" ht="12.75">
      <c r="A28" s="183" t="s">
        <v>148</v>
      </c>
      <c r="B28" s="184" t="s">
        <v>125</v>
      </c>
      <c r="C28" s="186" t="s">
        <v>149</v>
      </c>
      <c r="D28" s="186" t="s">
        <v>151</v>
      </c>
      <c r="E28" s="272">
        <v>216258</v>
      </c>
      <c r="F28" s="299"/>
      <c r="G28" s="272"/>
      <c r="H28" s="299"/>
      <c r="I28" s="308">
        <f t="shared" si="5"/>
        <v>216258</v>
      </c>
      <c r="J28" s="238">
        <f t="shared" si="6"/>
        <v>0</v>
      </c>
    </row>
    <row r="29" spans="1:10" ht="12.75">
      <c r="A29" s="183" t="s">
        <v>148</v>
      </c>
      <c r="B29" s="184" t="s">
        <v>133</v>
      </c>
      <c r="C29" s="186" t="s">
        <v>149</v>
      </c>
      <c r="D29" s="186" t="s">
        <v>152</v>
      </c>
      <c r="E29" s="272">
        <v>10624</v>
      </c>
      <c r="F29" s="299"/>
      <c r="G29" s="272"/>
      <c r="H29" s="299"/>
      <c r="I29" s="308">
        <f t="shared" si="5"/>
        <v>10624</v>
      </c>
      <c r="J29" s="238">
        <f t="shared" si="6"/>
        <v>0</v>
      </c>
    </row>
    <row r="30" spans="1:10" ht="12.75">
      <c r="A30" s="183" t="s">
        <v>67</v>
      </c>
      <c r="B30" s="184" t="s">
        <v>116</v>
      </c>
      <c r="C30" s="186" t="s">
        <v>100</v>
      </c>
      <c r="D30" s="186" t="s">
        <v>153</v>
      </c>
      <c r="E30" s="272">
        <v>21576</v>
      </c>
      <c r="F30" s="299"/>
      <c r="G30" s="272"/>
      <c r="H30" s="299"/>
      <c r="I30" s="308">
        <f t="shared" si="5"/>
        <v>21576</v>
      </c>
      <c r="J30" s="238">
        <f t="shared" si="6"/>
        <v>0</v>
      </c>
    </row>
    <row r="31" spans="1:10" ht="12.75">
      <c r="A31" s="183" t="s">
        <v>68</v>
      </c>
      <c r="B31" s="184"/>
      <c r="C31" s="186" t="s">
        <v>154</v>
      </c>
      <c r="D31" s="186"/>
      <c r="E31" s="306">
        <v>49019</v>
      </c>
      <c r="F31" s="300">
        <v>892418</v>
      </c>
      <c r="G31" s="306"/>
      <c r="H31" s="493">
        <v>-49790</v>
      </c>
      <c r="I31" s="308">
        <f t="shared" si="5"/>
        <v>49019</v>
      </c>
      <c r="J31" s="238">
        <f t="shared" si="6"/>
        <v>842628</v>
      </c>
    </row>
    <row r="32" spans="1:10" ht="12.75">
      <c r="A32" s="183" t="s">
        <v>155</v>
      </c>
      <c r="B32" s="184" t="s">
        <v>116</v>
      </c>
      <c r="C32" s="186" t="s">
        <v>156</v>
      </c>
      <c r="D32" s="186" t="s">
        <v>157</v>
      </c>
      <c r="E32" s="272">
        <v>64821</v>
      </c>
      <c r="F32" s="299"/>
      <c r="G32" s="333">
        <v>8962</v>
      </c>
      <c r="H32" s="317"/>
      <c r="I32" s="308">
        <f t="shared" si="5"/>
        <v>73783</v>
      </c>
      <c r="J32" s="238">
        <f t="shared" si="6"/>
        <v>0</v>
      </c>
    </row>
    <row r="33" spans="1:10" ht="12.75">
      <c r="A33" s="183" t="s">
        <v>155</v>
      </c>
      <c r="B33" s="184" t="s">
        <v>125</v>
      </c>
      <c r="C33" s="186" t="s">
        <v>156</v>
      </c>
      <c r="D33" s="186" t="s">
        <v>158</v>
      </c>
      <c r="E33" s="272"/>
      <c r="F33" s="299">
        <v>62073</v>
      </c>
      <c r="G33" s="333"/>
      <c r="H33" s="317">
        <v>-8962</v>
      </c>
      <c r="I33" s="308">
        <f t="shared" si="5"/>
        <v>0</v>
      </c>
      <c r="J33" s="238">
        <f t="shared" si="6"/>
        <v>53111</v>
      </c>
    </row>
    <row r="34" spans="1:15" ht="12.75">
      <c r="A34" s="183" t="s">
        <v>155</v>
      </c>
      <c r="B34" s="184" t="s">
        <v>133</v>
      </c>
      <c r="C34" s="186" t="s">
        <v>156</v>
      </c>
      <c r="D34" s="186" t="s">
        <v>159</v>
      </c>
      <c r="E34" s="272"/>
      <c r="F34" s="299">
        <v>35849</v>
      </c>
      <c r="G34" s="333"/>
      <c r="H34" s="317"/>
      <c r="I34" s="308">
        <f t="shared" si="5"/>
        <v>0</v>
      </c>
      <c r="J34" s="238">
        <f t="shared" si="6"/>
        <v>35849</v>
      </c>
      <c r="O34" s="193"/>
    </row>
    <row r="35" spans="1:17" s="185" customFormat="1" ht="18.75" customHeight="1" thickBot="1">
      <c r="A35" s="188"/>
      <c r="B35" s="189"/>
      <c r="C35" s="190" t="s">
        <v>124</v>
      </c>
      <c r="D35" s="190"/>
      <c r="E35" s="273">
        <f aca="true" t="shared" si="7" ref="E35:J35">SUM(E21:E34)</f>
        <v>2295261</v>
      </c>
      <c r="F35" s="301">
        <f t="shared" si="7"/>
        <v>1060567</v>
      </c>
      <c r="G35" s="273">
        <f t="shared" si="7"/>
        <v>8962</v>
      </c>
      <c r="H35" s="301">
        <f t="shared" si="7"/>
        <v>-58752</v>
      </c>
      <c r="I35" s="309">
        <f t="shared" si="7"/>
        <v>2304223</v>
      </c>
      <c r="J35" s="239">
        <f t="shared" si="7"/>
        <v>1001815</v>
      </c>
      <c r="L35" s="193"/>
      <c r="M35" s="193"/>
      <c r="N35" s="193"/>
      <c r="O35" s="193"/>
      <c r="P35" s="193"/>
      <c r="Q35" s="193"/>
    </row>
    <row r="36" spans="1:17" s="185" customFormat="1" ht="12.75" customHeight="1">
      <c r="A36" s="191"/>
      <c r="B36" s="192"/>
      <c r="C36" s="193"/>
      <c r="D36" s="193"/>
      <c r="E36" s="193"/>
      <c r="F36" s="194"/>
      <c r="G36" s="194"/>
      <c r="H36" s="194"/>
      <c r="I36" s="194"/>
      <c r="J36" s="194"/>
      <c r="L36" s="193"/>
      <c r="M36" s="193"/>
      <c r="N36" s="193"/>
      <c r="O36" s="193"/>
      <c r="P36" s="193"/>
      <c r="Q36" s="233"/>
    </row>
    <row r="37" spans="1:17" s="185" customFormat="1" ht="12.75" customHeight="1">
      <c r="A37" s="191"/>
      <c r="B37" s="192"/>
      <c r="C37" s="193"/>
      <c r="D37" s="193"/>
      <c r="E37" s="193"/>
      <c r="F37" s="194"/>
      <c r="G37" s="194"/>
      <c r="H37" s="194"/>
      <c r="I37" s="194"/>
      <c r="J37" s="194"/>
      <c r="L37" s="193"/>
      <c r="M37" s="193"/>
      <c r="N37" s="193"/>
      <c r="O37" s="193"/>
      <c r="P37" s="193"/>
      <c r="Q37" s="233"/>
    </row>
    <row r="38" spans="1:17" s="185" customFormat="1" ht="12.75" customHeight="1" thickBot="1">
      <c r="A38" s="191"/>
      <c r="B38" s="192"/>
      <c r="C38" s="193"/>
      <c r="D38" s="193"/>
      <c r="E38" s="193"/>
      <c r="F38" s="194"/>
      <c r="G38" s="194"/>
      <c r="H38" s="194"/>
      <c r="I38" s="194"/>
      <c r="J38" s="194"/>
      <c r="L38" s="193"/>
      <c r="M38" s="193"/>
      <c r="N38" s="193"/>
      <c r="O38" s="193"/>
      <c r="P38" s="193"/>
      <c r="Q38" s="233"/>
    </row>
    <row r="39" spans="1:17" ht="24.75" customHeight="1">
      <c r="A39" s="546" t="s">
        <v>111</v>
      </c>
      <c r="B39" s="547"/>
      <c r="C39" s="177"/>
      <c r="D39" s="177"/>
      <c r="E39" s="544" t="s">
        <v>368</v>
      </c>
      <c r="F39" s="545"/>
      <c r="G39" s="548" t="s">
        <v>362</v>
      </c>
      <c r="H39" s="549"/>
      <c r="I39" s="555" t="s">
        <v>113</v>
      </c>
      <c r="J39" s="556"/>
      <c r="K39" s="182"/>
      <c r="L39" s="543"/>
      <c r="M39" s="543"/>
      <c r="N39" s="543"/>
      <c r="O39" s="543"/>
      <c r="P39" s="543"/>
      <c r="Q39" s="543"/>
    </row>
    <row r="40" spans="1:17" ht="12.75" customHeight="1">
      <c r="A40" s="179"/>
      <c r="B40" s="180"/>
      <c r="C40" s="181"/>
      <c r="D40" s="181"/>
      <c r="E40" s="303" t="s">
        <v>115</v>
      </c>
      <c r="F40" s="298" t="s">
        <v>33</v>
      </c>
      <c r="G40" s="303" t="s">
        <v>115</v>
      </c>
      <c r="H40" s="298" t="s">
        <v>33</v>
      </c>
      <c r="I40" s="303" t="s">
        <v>115</v>
      </c>
      <c r="J40" s="286" t="s">
        <v>33</v>
      </c>
      <c r="K40" s="195"/>
      <c r="L40" s="192"/>
      <c r="M40" s="192"/>
      <c r="N40" s="192"/>
      <c r="O40" s="192"/>
      <c r="P40" s="192"/>
      <c r="Q40" s="192"/>
    </row>
    <row r="41" spans="1:10" ht="15" customHeight="1">
      <c r="A41" s="183" t="s">
        <v>135</v>
      </c>
      <c r="B41" s="196"/>
      <c r="C41" s="187" t="s">
        <v>160</v>
      </c>
      <c r="D41" s="186"/>
      <c r="E41" s="271"/>
      <c r="F41" s="312"/>
      <c r="G41" s="328"/>
      <c r="H41" s="312"/>
      <c r="I41" s="331"/>
      <c r="J41" s="242"/>
    </row>
    <row r="42" spans="1:10" ht="12.75">
      <c r="A42" s="183" t="s">
        <v>71</v>
      </c>
      <c r="B42" s="184" t="s">
        <v>116</v>
      </c>
      <c r="C42" s="186" t="s">
        <v>161</v>
      </c>
      <c r="D42" s="181" t="s">
        <v>162</v>
      </c>
      <c r="E42" s="272">
        <v>25758</v>
      </c>
      <c r="F42" s="299"/>
      <c r="G42" s="272"/>
      <c r="H42" s="299"/>
      <c r="I42" s="308">
        <f aca="true" t="shared" si="8" ref="I42:I56">E42+G42</f>
        <v>25758</v>
      </c>
      <c r="J42" s="238">
        <f aca="true" t="shared" si="9" ref="J42:J56">F42+H42</f>
        <v>0</v>
      </c>
    </row>
    <row r="43" spans="1:11" ht="12.75">
      <c r="A43" s="183" t="s">
        <v>71</v>
      </c>
      <c r="B43" s="184" t="s">
        <v>125</v>
      </c>
      <c r="C43" s="186" t="s">
        <v>161</v>
      </c>
      <c r="D43" s="186" t="s">
        <v>163</v>
      </c>
      <c r="E43" s="272">
        <v>45832</v>
      </c>
      <c r="F43" s="299"/>
      <c r="G43" s="305"/>
      <c r="H43" s="299"/>
      <c r="I43" s="308">
        <f t="shared" si="8"/>
        <v>45832</v>
      </c>
      <c r="J43" s="238">
        <f t="shared" si="9"/>
        <v>0</v>
      </c>
      <c r="K43" s="225"/>
    </row>
    <row r="44" spans="1:15" ht="12.75" customHeight="1">
      <c r="A44" s="183" t="s">
        <v>71</v>
      </c>
      <c r="B44" s="184" t="s">
        <v>133</v>
      </c>
      <c r="C44" s="186" t="s">
        <v>161</v>
      </c>
      <c r="D44" s="186" t="s">
        <v>164</v>
      </c>
      <c r="E44" s="272">
        <v>35634</v>
      </c>
      <c r="F44" s="299"/>
      <c r="G44" s="305"/>
      <c r="H44" s="299"/>
      <c r="I44" s="308">
        <f t="shared" si="8"/>
        <v>35634</v>
      </c>
      <c r="J44" s="238">
        <f t="shared" si="9"/>
        <v>0</v>
      </c>
      <c r="K44" s="225"/>
      <c r="O44" s="193"/>
    </row>
    <row r="45" spans="1:17" s="185" customFormat="1" ht="12.75">
      <c r="A45" s="183" t="s">
        <v>71</v>
      </c>
      <c r="B45" s="184" t="s">
        <v>135</v>
      </c>
      <c r="C45" s="186" t="s">
        <v>161</v>
      </c>
      <c r="D45" s="186" t="s">
        <v>165</v>
      </c>
      <c r="E45" s="272">
        <v>90953</v>
      </c>
      <c r="F45" s="299"/>
      <c r="G45" s="305"/>
      <c r="H45" s="299"/>
      <c r="I45" s="308">
        <f t="shared" si="8"/>
        <v>90953</v>
      </c>
      <c r="J45" s="238">
        <f t="shared" si="9"/>
        <v>0</v>
      </c>
      <c r="K45" s="225"/>
      <c r="L45" s="193"/>
      <c r="M45" s="193"/>
      <c r="N45" s="233"/>
      <c r="O45" s="233"/>
      <c r="P45" s="233"/>
      <c r="Q45" s="233"/>
    </row>
    <row r="46" spans="1:17" s="185" customFormat="1" ht="12.75">
      <c r="A46" s="251" t="s">
        <v>71</v>
      </c>
      <c r="B46" s="252" t="s">
        <v>144</v>
      </c>
      <c r="C46" s="253" t="s">
        <v>161</v>
      </c>
      <c r="D46" s="253" t="s">
        <v>325</v>
      </c>
      <c r="E46" s="272">
        <v>57295</v>
      </c>
      <c r="F46" s="299"/>
      <c r="G46" s="305"/>
      <c r="H46" s="299"/>
      <c r="I46" s="308">
        <f t="shared" si="8"/>
        <v>57295</v>
      </c>
      <c r="J46" s="238">
        <f t="shared" si="9"/>
        <v>0</v>
      </c>
      <c r="K46" s="225"/>
      <c r="L46" s="193"/>
      <c r="M46" s="193"/>
      <c r="N46" s="233"/>
      <c r="O46" s="233"/>
      <c r="P46" s="233"/>
      <c r="Q46" s="233"/>
    </row>
    <row r="47" spans="1:11" ht="12.75">
      <c r="A47" s="183" t="s">
        <v>82</v>
      </c>
      <c r="B47" s="184" t="s">
        <v>116</v>
      </c>
      <c r="C47" s="186" t="s">
        <v>166</v>
      </c>
      <c r="D47" s="186" t="s">
        <v>167</v>
      </c>
      <c r="E47" s="272">
        <v>46770</v>
      </c>
      <c r="F47" s="299">
        <v>8843</v>
      </c>
      <c r="G47" s="272"/>
      <c r="H47" s="302"/>
      <c r="I47" s="308">
        <f t="shared" si="8"/>
        <v>46770</v>
      </c>
      <c r="J47" s="238">
        <f t="shared" si="9"/>
        <v>8843</v>
      </c>
      <c r="K47" s="225"/>
    </row>
    <row r="48" spans="1:10" ht="12.75">
      <c r="A48" s="183" t="s">
        <v>82</v>
      </c>
      <c r="B48" s="184" t="s">
        <v>125</v>
      </c>
      <c r="C48" s="186" t="s">
        <v>166</v>
      </c>
      <c r="D48" s="186" t="s">
        <v>168</v>
      </c>
      <c r="E48" s="272">
        <v>2821</v>
      </c>
      <c r="F48" s="299"/>
      <c r="G48" s="272"/>
      <c r="H48" s="299"/>
      <c r="I48" s="308">
        <f t="shared" si="8"/>
        <v>2821</v>
      </c>
      <c r="J48" s="238">
        <f t="shared" si="9"/>
        <v>0</v>
      </c>
    </row>
    <row r="49" spans="1:10" ht="12.75">
      <c r="A49" s="183" t="s">
        <v>82</v>
      </c>
      <c r="B49" s="184" t="s">
        <v>133</v>
      </c>
      <c r="C49" s="186" t="s">
        <v>166</v>
      </c>
      <c r="D49" s="186" t="s">
        <v>169</v>
      </c>
      <c r="E49" s="272">
        <v>0</v>
      </c>
      <c r="F49" s="299">
        <v>9958</v>
      </c>
      <c r="G49" s="272"/>
      <c r="H49" s="299"/>
      <c r="I49" s="308">
        <f t="shared" si="8"/>
        <v>0</v>
      </c>
      <c r="J49" s="238">
        <f t="shared" si="9"/>
        <v>9958</v>
      </c>
    </row>
    <row r="50" spans="1:10" ht="12.75">
      <c r="A50" s="183" t="s">
        <v>82</v>
      </c>
      <c r="B50" s="184" t="s">
        <v>135</v>
      </c>
      <c r="C50" s="186" t="s">
        <v>166</v>
      </c>
      <c r="D50" s="186" t="s">
        <v>170</v>
      </c>
      <c r="E50" s="272">
        <v>0</v>
      </c>
      <c r="F50" s="299"/>
      <c r="G50" s="272"/>
      <c r="H50" s="299"/>
      <c r="I50" s="308">
        <f t="shared" si="8"/>
        <v>0</v>
      </c>
      <c r="J50" s="238">
        <f t="shared" si="9"/>
        <v>0</v>
      </c>
    </row>
    <row r="51" spans="1:10" ht="12.75">
      <c r="A51" s="183" t="s">
        <v>82</v>
      </c>
      <c r="B51" s="184" t="s">
        <v>144</v>
      </c>
      <c r="C51" s="186" t="s">
        <v>166</v>
      </c>
      <c r="D51" s="186" t="s">
        <v>171</v>
      </c>
      <c r="E51" s="272">
        <v>10722</v>
      </c>
      <c r="F51" s="299"/>
      <c r="G51" s="272"/>
      <c r="H51" s="299"/>
      <c r="I51" s="308">
        <f t="shared" si="8"/>
        <v>10722</v>
      </c>
      <c r="J51" s="238">
        <f t="shared" si="9"/>
        <v>0</v>
      </c>
    </row>
    <row r="52" spans="1:10" ht="12.75">
      <c r="A52" s="183" t="s">
        <v>82</v>
      </c>
      <c r="B52" s="184" t="s">
        <v>146</v>
      </c>
      <c r="C52" s="186" t="s">
        <v>166</v>
      </c>
      <c r="D52" s="186" t="s">
        <v>172</v>
      </c>
      <c r="E52" s="272">
        <v>3985</v>
      </c>
      <c r="F52" s="299"/>
      <c r="G52" s="272"/>
      <c r="H52" s="299"/>
      <c r="I52" s="308">
        <f t="shared" si="8"/>
        <v>3985</v>
      </c>
      <c r="J52" s="238">
        <f t="shared" si="9"/>
        <v>0</v>
      </c>
    </row>
    <row r="53" spans="1:10" ht="12.75">
      <c r="A53" s="183" t="s">
        <v>82</v>
      </c>
      <c r="B53" s="184" t="s">
        <v>173</v>
      </c>
      <c r="C53" s="186" t="s">
        <v>166</v>
      </c>
      <c r="D53" s="186" t="s">
        <v>174</v>
      </c>
      <c r="E53" s="272">
        <v>8420</v>
      </c>
      <c r="F53" s="299"/>
      <c r="G53" s="272"/>
      <c r="H53" s="299"/>
      <c r="I53" s="308">
        <f t="shared" si="8"/>
        <v>8420</v>
      </c>
      <c r="J53" s="238">
        <f t="shared" si="9"/>
        <v>0</v>
      </c>
    </row>
    <row r="54" spans="1:10" ht="12.75">
      <c r="A54" s="183" t="s">
        <v>82</v>
      </c>
      <c r="B54" s="184" t="s">
        <v>175</v>
      </c>
      <c r="C54" s="186" t="s">
        <v>166</v>
      </c>
      <c r="D54" s="186" t="s">
        <v>176</v>
      </c>
      <c r="E54" s="272">
        <v>35119</v>
      </c>
      <c r="F54" s="299"/>
      <c r="G54" s="272"/>
      <c r="H54" s="299"/>
      <c r="I54" s="308">
        <f t="shared" si="8"/>
        <v>35119</v>
      </c>
      <c r="J54" s="238">
        <f t="shared" si="9"/>
        <v>0</v>
      </c>
    </row>
    <row r="55" spans="1:11" ht="12.75">
      <c r="A55" s="254" t="s">
        <v>82</v>
      </c>
      <c r="B55" s="255" t="s">
        <v>222</v>
      </c>
      <c r="C55" s="256" t="s">
        <v>166</v>
      </c>
      <c r="D55" s="256" t="s">
        <v>312</v>
      </c>
      <c r="E55" s="326">
        <v>0</v>
      </c>
      <c r="F55" s="313">
        <v>5448981</v>
      </c>
      <c r="G55" s="329"/>
      <c r="H55" s="314"/>
      <c r="I55" s="308">
        <f t="shared" si="8"/>
        <v>0</v>
      </c>
      <c r="J55" s="238">
        <f t="shared" si="9"/>
        <v>5448981</v>
      </c>
      <c r="K55" s="215"/>
    </row>
    <row r="56" spans="1:11" ht="12.75">
      <c r="A56" s="254" t="s">
        <v>82</v>
      </c>
      <c r="B56" s="255" t="s">
        <v>238</v>
      </c>
      <c r="C56" s="256" t="s">
        <v>166</v>
      </c>
      <c r="D56" s="256" t="s">
        <v>321</v>
      </c>
      <c r="E56" s="326">
        <v>0</v>
      </c>
      <c r="F56" s="313">
        <v>12000</v>
      </c>
      <c r="G56" s="329"/>
      <c r="H56" s="314"/>
      <c r="I56" s="308">
        <f t="shared" si="8"/>
        <v>0</v>
      </c>
      <c r="J56" s="238">
        <f t="shared" si="9"/>
        <v>12000</v>
      </c>
      <c r="K56" s="215"/>
    </row>
    <row r="57" spans="1:17" s="185" customFormat="1" ht="13.5" thickBot="1">
      <c r="A57" s="188"/>
      <c r="B57" s="189"/>
      <c r="C57" s="190" t="s">
        <v>124</v>
      </c>
      <c r="D57" s="190"/>
      <c r="E57" s="273">
        <f aca="true" t="shared" si="10" ref="E57:J57">SUM(E42:E56)</f>
        <v>363309</v>
      </c>
      <c r="F57" s="301">
        <f t="shared" si="10"/>
        <v>5479782</v>
      </c>
      <c r="G57" s="273">
        <f t="shared" si="10"/>
        <v>0</v>
      </c>
      <c r="H57" s="301">
        <f t="shared" si="10"/>
        <v>0</v>
      </c>
      <c r="I57" s="309">
        <f t="shared" si="10"/>
        <v>363309</v>
      </c>
      <c r="J57" s="239">
        <f t="shared" si="10"/>
        <v>5479782</v>
      </c>
      <c r="K57" s="201"/>
      <c r="L57" s="193"/>
      <c r="M57" s="193"/>
      <c r="N57" s="193"/>
      <c r="O57" s="193"/>
      <c r="P57" s="193"/>
      <c r="Q57" s="193"/>
    </row>
    <row r="58" spans="1:10" ht="15.75" customHeight="1">
      <c r="A58" s="550" t="s">
        <v>111</v>
      </c>
      <c r="B58" s="551"/>
      <c r="C58" s="181"/>
      <c r="D58" s="181"/>
      <c r="E58" s="327"/>
      <c r="F58" s="315"/>
      <c r="G58" s="327"/>
      <c r="H58" s="315"/>
      <c r="I58" s="332"/>
      <c r="J58" s="243"/>
    </row>
    <row r="59" spans="1:10" ht="12.75">
      <c r="A59" s="183" t="s">
        <v>144</v>
      </c>
      <c r="B59" s="184"/>
      <c r="C59" s="187" t="s">
        <v>177</v>
      </c>
      <c r="D59" s="186"/>
      <c r="E59" s="272"/>
      <c r="F59" s="299"/>
      <c r="G59" s="272"/>
      <c r="H59" s="299"/>
      <c r="I59" s="308"/>
      <c r="J59" s="238"/>
    </row>
    <row r="60" spans="1:12" ht="12.75">
      <c r="A60" s="183" t="s">
        <v>178</v>
      </c>
      <c r="B60" s="184" t="s">
        <v>116</v>
      </c>
      <c r="C60" s="186" t="s">
        <v>179</v>
      </c>
      <c r="D60" s="186" t="s">
        <v>180</v>
      </c>
      <c r="E60" s="272">
        <v>13277</v>
      </c>
      <c r="F60" s="299"/>
      <c r="G60" s="330"/>
      <c r="H60" s="299"/>
      <c r="I60" s="308">
        <f aca="true" t="shared" si="11" ref="I60:I65">E60+G60</f>
        <v>13277</v>
      </c>
      <c r="J60" s="238">
        <f aca="true" t="shared" si="12" ref="J60:J65">F60+H60</f>
        <v>0</v>
      </c>
      <c r="L60" s="234"/>
    </row>
    <row r="61" spans="1:11" ht="12.75">
      <c r="A61" s="183" t="s">
        <v>178</v>
      </c>
      <c r="B61" s="184" t="s">
        <v>125</v>
      </c>
      <c r="C61" s="186" t="s">
        <v>179</v>
      </c>
      <c r="D61" s="186" t="s">
        <v>181</v>
      </c>
      <c r="E61" s="272">
        <v>15618</v>
      </c>
      <c r="F61" s="299"/>
      <c r="G61" s="305"/>
      <c r="H61" s="299"/>
      <c r="I61" s="308">
        <f t="shared" si="11"/>
        <v>15618</v>
      </c>
      <c r="J61" s="238">
        <f t="shared" si="12"/>
        <v>0</v>
      </c>
      <c r="K61" s="225"/>
    </row>
    <row r="62" spans="1:12" ht="12.75" customHeight="1">
      <c r="A62" s="183" t="s">
        <v>182</v>
      </c>
      <c r="B62" s="184" t="s">
        <v>116</v>
      </c>
      <c r="C62" s="186" t="s">
        <v>183</v>
      </c>
      <c r="D62" s="186" t="s">
        <v>184</v>
      </c>
      <c r="E62" s="272">
        <v>0</v>
      </c>
      <c r="F62" s="299">
        <v>211547</v>
      </c>
      <c r="G62" s="272"/>
      <c r="H62" s="316"/>
      <c r="I62" s="308">
        <f t="shared" si="11"/>
        <v>0</v>
      </c>
      <c r="J62" s="238">
        <f t="shared" si="12"/>
        <v>211547</v>
      </c>
      <c r="K62" s="225"/>
      <c r="L62" s="234"/>
    </row>
    <row r="63" spans="1:11" ht="12.75">
      <c r="A63" s="183" t="s">
        <v>182</v>
      </c>
      <c r="B63" s="184" t="s">
        <v>125</v>
      </c>
      <c r="C63" s="186" t="s">
        <v>183</v>
      </c>
      <c r="D63" s="186" t="s">
        <v>185</v>
      </c>
      <c r="E63" s="272">
        <v>3319</v>
      </c>
      <c r="F63" s="299">
        <v>214100</v>
      </c>
      <c r="G63" s="272"/>
      <c r="H63" s="317"/>
      <c r="I63" s="308">
        <f t="shared" si="11"/>
        <v>3319</v>
      </c>
      <c r="J63" s="238">
        <f t="shared" si="12"/>
        <v>214100</v>
      </c>
      <c r="K63" s="225"/>
    </row>
    <row r="64" spans="1:11" ht="12.75">
      <c r="A64" s="183" t="s">
        <v>182</v>
      </c>
      <c r="B64" s="184" t="s">
        <v>133</v>
      </c>
      <c r="C64" s="186" t="s">
        <v>183</v>
      </c>
      <c r="D64" s="186" t="s">
        <v>186</v>
      </c>
      <c r="E64" s="272">
        <v>174840</v>
      </c>
      <c r="F64" s="299">
        <v>0</v>
      </c>
      <c r="G64" s="305">
        <v>-30000</v>
      </c>
      <c r="H64" s="299"/>
      <c r="I64" s="308">
        <f t="shared" si="11"/>
        <v>144840</v>
      </c>
      <c r="J64" s="238">
        <f t="shared" si="12"/>
        <v>0</v>
      </c>
      <c r="K64" s="225">
        <v>31647</v>
      </c>
    </row>
    <row r="65" spans="1:11" ht="12.75">
      <c r="A65" s="183" t="s">
        <v>182</v>
      </c>
      <c r="B65" s="184" t="s">
        <v>135</v>
      </c>
      <c r="C65" s="186" t="s">
        <v>183</v>
      </c>
      <c r="D65" s="186" t="s">
        <v>187</v>
      </c>
      <c r="E65" s="272">
        <v>335218</v>
      </c>
      <c r="F65" s="299">
        <v>28633</v>
      </c>
      <c r="G65" s="305"/>
      <c r="H65" s="302">
        <v>10000</v>
      </c>
      <c r="I65" s="308">
        <f t="shared" si="11"/>
        <v>335218</v>
      </c>
      <c r="J65" s="238">
        <f t="shared" si="12"/>
        <v>38633</v>
      </c>
      <c r="K65" s="225"/>
    </row>
    <row r="66" spans="1:17" s="185" customFormat="1" ht="13.5" thickBot="1">
      <c r="A66" s="188"/>
      <c r="B66" s="189"/>
      <c r="C66" s="190" t="s">
        <v>124</v>
      </c>
      <c r="D66" s="190"/>
      <c r="E66" s="273">
        <f aca="true" t="shared" si="13" ref="E66:J66">SUM(E60:E65)</f>
        <v>542272</v>
      </c>
      <c r="F66" s="301">
        <f t="shared" si="13"/>
        <v>454280</v>
      </c>
      <c r="G66" s="273">
        <f t="shared" si="13"/>
        <v>-30000</v>
      </c>
      <c r="H66" s="301">
        <f t="shared" si="13"/>
        <v>10000</v>
      </c>
      <c r="I66" s="309">
        <f t="shared" si="13"/>
        <v>512272</v>
      </c>
      <c r="J66" s="239">
        <f t="shared" si="13"/>
        <v>464280</v>
      </c>
      <c r="L66" s="193"/>
      <c r="M66" s="193"/>
      <c r="N66" s="193"/>
      <c r="O66" s="193"/>
      <c r="P66" s="193"/>
      <c r="Q66" s="193"/>
    </row>
    <row r="67" spans="1:10" ht="15.75" customHeight="1">
      <c r="A67" s="550" t="s">
        <v>111</v>
      </c>
      <c r="B67" s="551"/>
      <c r="C67" s="259"/>
      <c r="D67" s="181"/>
      <c r="E67" s="327"/>
      <c r="F67" s="315"/>
      <c r="G67" s="327"/>
      <c r="H67" s="315"/>
      <c r="I67" s="332"/>
      <c r="J67" s="243"/>
    </row>
    <row r="68" spans="1:10" ht="12.75">
      <c r="A68" s="183" t="s">
        <v>146</v>
      </c>
      <c r="B68" s="184"/>
      <c r="C68" s="187" t="s">
        <v>188</v>
      </c>
      <c r="D68" s="186"/>
      <c r="E68" s="272"/>
      <c r="F68" s="299"/>
      <c r="G68" s="272"/>
      <c r="H68" s="299"/>
      <c r="I68" s="308"/>
      <c r="J68" s="238"/>
    </row>
    <row r="69" spans="1:10" ht="12.75">
      <c r="A69" s="183" t="s">
        <v>72</v>
      </c>
      <c r="B69" s="184" t="s">
        <v>116</v>
      </c>
      <c r="C69" s="186" t="s">
        <v>189</v>
      </c>
      <c r="D69" s="186" t="s">
        <v>190</v>
      </c>
      <c r="E69" s="272">
        <v>270696</v>
      </c>
      <c r="F69" s="299"/>
      <c r="G69" s="272"/>
      <c r="H69" s="299"/>
      <c r="I69" s="308">
        <f aca="true" t="shared" si="14" ref="I69:I78">E69+G69</f>
        <v>270696</v>
      </c>
      <c r="J69" s="238">
        <f aca="true" t="shared" si="15" ref="J69:J78">F69+H69</f>
        <v>0</v>
      </c>
    </row>
    <row r="70" spans="1:10" ht="13.5" customHeight="1">
      <c r="A70" s="183" t="s">
        <v>72</v>
      </c>
      <c r="B70" s="184" t="s">
        <v>125</v>
      </c>
      <c r="C70" s="186" t="s">
        <v>189</v>
      </c>
      <c r="D70" s="186" t="s">
        <v>191</v>
      </c>
      <c r="E70" s="272">
        <v>318317</v>
      </c>
      <c r="F70" s="299">
        <v>1660</v>
      </c>
      <c r="G70" s="272"/>
      <c r="H70" s="318"/>
      <c r="I70" s="308">
        <f t="shared" si="14"/>
        <v>318317</v>
      </c>
      <c r="J70" s="238">
        <f t="shared" si="15"/>
        <v>1660</v>
      </c>
    </row>
    <row r="71" spans="1:11" ht="12.75">
      <c r="A71" s="183" t="s">
        <v>72</v>
      </c>
      <c r="B71" s="184" t="s">
        <v>133</v>
      </c>
      <c r="C71" s="186" t="s">
        <v>189</v>
      </c>
      <c r="D71" s="186" t="s">
        <v>192</v>
      </c>
      <c r="E71" s="272">
        <v>27485</v>
      </c>
      <c r="F71" s="299">
        <v>2990</v>
      </c>
      <c r="G71" s="333">
        <v>-3481</v>
      </c>
      <c r="H71" s="302">
        <v>3481</v>
      </c>
      <c r="I71" s="308">
        <f t="shared" si="14"/>
        <v>24004</v>
      </c>
      <c r="J71" s="238">
        <f t="shared" si="15"/>
        <v>6471</v>
      </c>
      <c r="K71" s="225"/>
    </row>
    <row r="72" spans="1:10" ht="12.75">
      <c r="A72" s="183" t="s">
        <v>72</v>
      </c>
      <c r="B72" s="184" t="s">
        <v>135</v>
      </c>
      <c r="C72" s="186" t="s">
        <v>189</v>
      </c>
      <c r="D72" s="186" t="s">
        <v>193</v>
      </c>
      <c r="E72" s="272">
        <v>13277</v>
      </c>
      <c r="F72" s="299"/>
      <c r="G72" s="272"/>
      <c r="H72" s="299"/>
      <c r="I72" s="308">
        <f t="shared" si="14"/>
        <v>13277</v>
      </c>
      <c r="J72" s="238">
        <f t="shared" si="15"/>
        <v>0</v>
      </c>
    </row>
    <row r="73" spans="1:10" ht="12.75">
      <c r="A73" s="183" t="s">
        <v>73</v>
      </c>
      <c r="B73" s="184" t="s">
        <v>116</v>
      </c>
      <c r="C73" s="186" t="s">
        <v>194</v>
      </c>
      <c r="D73" s="186" t="s">
        <v>195</v>
      </c>
      <c r="E73" s="272">
        <v>59085</v>
      </c>
      <c r="F73" s="299"/>
      <c r="G73" s="272"/>
      <c r="H73" s="299"/>
      <c r="I73" s="308">
        <f t="shared" si="14"/>
        <v>59085</v>
      </c>
      <c r="J73" s="238">
        <f t="shared" si="15"/>
        <v>0</v>
      </c>
    </row>
    <row r="74" spans="1:10" ht="12.75">
      <c r="A74" s="183" t="s">
        <v>73</v>
      </c>
      <c r="B74" s="184" t="s">
        <v>125</v>
      </c>
      <c r="C74" s="186" t="s">
        <v>194</v>
      </c>
      <c r="D74" s="186" t="s">
        <v>196</v>
      </c>
      <c r="E74" s="272">
        <v>943703</v>
      </c>
      <c r="F74" s="299"/>
      <c r="G74" s="272"/>
      <c r="H74" s="299"/>
      <c r="I74" s="308">
        <f t="shared" si="14"/>
        <v>943703</v>
      </c>
      <c r="J74" s="238">
        <f t="shared" si="15"/>
        <v>0</v>
      </c>
    </row>
    <row r="75" spans="1:11" ht="12.75">
      <c r="A75" s="183" t="s">
        <v>92</v>
      </c>
      <c r="B75" s="184" t="s">
        <v>116</v>
      </c>
      <c r="C75" s="186" t="s">
        <v>197</v>
      </c>
      <c r="D75" s="186" t="s">
        <v>198</v>
      </c>
      <c r="E75" s="272">
        <v>437548</v>
      </c>
      <c r="F75" s="299">
        <v>3564</v>
      </c>
      <c r="G75" s="272"/>
      <c r="H75" s="302"/>
      <c r="I75" s="308">
        <f t="shared" si="14"/>
        <v>437548</v>
      </c>
      <c r="J75" s="238">
        <f t="shared" si="15"/>
        <v>3564</v>
      </c>
      <c r="K75" s="225"/>
    </row>
    <row r="76" spans="1:10" ht="12.75">
      <c r="A76" s="183" t="s">
        <v>92</v>
      </c>
      <c r="B76" s="184" t="s">
        <v>125</v>
      </c>
      <c r="C76" s="186" t="s">
        <v>197</v>
      </c>
      <c r="D76" s="186" t="s">
        <v>199</v>
      </c>
      <c r="E76" s="272">
        <v>1593</v>
      </c>
      <c r="F76" s="299">
        <v>542754</v>
      </c>
      <c r="G76" s="272"/>
      <c r="H76" s="299"/>
      <c r="I76" s="308">
        <f t="shared" si="14"/>
        <v>1593</v>
      </c>
      <c r="J76" s="238">
        <f t="shared" si="15"/>
        <v>542754</v>
      </c>
    </row>
    <row r="77" spans="1:11" ht="12.75">
      <c r="A77" s="183" t="s">
        <v>103</v>
      </c>
      <c r="B77" s="184" t="s">
        <v>116</v>
      </c>
      <c r="C77" s="186" t="s">
        <v>200</v>
      </c>
      <c r="D77" s="186" t="s">
        <v>201</v>
      </c>
      <c r="E77" s="272">
        <v>5547</v>
      </c>
      <c r="F77" s="299"/>
      <c r="G77" s="305"/>
      <c r="H77" s="299"/>
      <c r="I77" s="308">
        <f t="shared" si="14"/>
        <v>5547</v>
      </c>
      <c r="J77" s="238">
        <f t="shared" si="15"/>
        <v>0</v>
      </c>
      <c r="K77" s="225"/>
    </row>
    <row r="78" spans="1:15" ht="12.75">
      <c r="A78" s="183" t="s">
        <v>103</v>
      </c>
      <c r="B78" s="184" t="s">
        <v>125</v>
      </c>
      <c r="C78" s="186" t="s">
        <v>200</v>
      </c>
      <c r="D78" s="186" t="s">
        <v>202</v>
      </c>
      <c r="E78" s="272">
        <v>5145</v>
      </c>
      <c r="F78" s="299"/>
      <c r="G78" s="272"/>
      <c r="H78" s="299"/>
      <c r="I78" s="308">
        <f t="shared" si="14"/>
        <v>5145</v>
      </c>
      <c r="J78" s="238">
        <f t="shared" si="15"/>
        <v>0</v>
      </c>
      <c r="O78" s="193"/>
    </row>
    <row r="79" spans="1:17" s="185" customFormat="1" ht="13.5" thickBot="1">
      <c r="A79" s="188"/>
      <c r="B79" s="189"/>
      <c r="C79" s="190" t="s">
        <v>124</v>
      </c>
      <c r="D79" s="190"/>
      <c r="E79" s="273">
        <f aca="true" t="shared" si="16" ref="E79:J79">SUM(E69:E78)</f>
        <v>2082396</v>
      </c>
      <c r="F79" s="301">
        <f t="shared" si="16"/>
        <v>550968</v>
      </c>
      <c r="G79" s="273">
        <f t="shared" si="16"/>
        <v>-3481</v>
      </c>
      <c r="H79" s="301">
        <f t="shared" si="16"/>
        <v>3481</v>
      </c>
      <c r="I79" s="309">
        <f t="shared" si="16"/>
        <v>2078915</v>
      </c>
      <c r="J79" s="239">
        <f t="shared" si="16"/>
        <v>554449</v>
      </c>
      <c r="L79" s="193"/>
      <c r="M79" s="193"/>
      <c r="N79" s="193"/>
      <c r="O79" s="193"/>
      <c r="P79" s="193"/>
      <c r="Q79" s="193"/>
    </row>
    <row r="80" spans="1:17" ht="27.75" customHeight="1">
      <c r="A80" s="546" t="s">
        <v>111</v>
      </c>
      <c r="B80" s="547"/>
      <c r="C80" s="177"/>
      <c r="D80" s="177"/>
      <c r="E80" s="544" t="s">
        <v>368</v>
      </c>
      <c r="F80" s="545"/>
      <c r="G80" s="548" t="s">
        <v>362</v>
      </c>
      <c r="H80" s="549"/>
      <c r="I80" s="555" t="s">
        <v>113</v>
      </c>
      <c r="J80" s="556"/>
      <c r="K80" s="182"/>
      <c r="L80" s="543"/>
      <c r="M80" s="543"/>
      <c r="N80" s="543"/>
      <c r="O80" s="543"/>
      <c r="P80" s="543"/>
      <c r="Q80" s="543"/>
    </row>
    <row r="81" spans="1:17" ht="12.75" customHeight="1">
      <c r="A81" s="179"/>
      <c r="B81" s="180"/>
      <c r="C81" s="181"/>
      <c r="D81" s="181"/>
      <c r="E81" s="303" t="s">
        <v>115</v>
      </c>
      <c r="F81" s="298" t="s">
        <v>33</v>
      </c>
      <c r="G81" s="303" t="s">
        <v>115</v>
      </c>
      <c r="H81" s="298" t="s">
        <v>33</v>
      </c>
      <c r="I81" s="303" t="s">
        <v>115</v>
      </c>
      <c r="J81" s="286" t="s">
        <v>33</v>
      </c>
      <c r="K81" s="195"/>
      <c r="L81" s="192"/>
      <c r="M81" s="192"/>
      <c r="N81" s="192"/>
      <c r="O81" s="192"/>
      <c r="P81" s="192"/>
      <c r="Q81" s="192"/>
    </row>
    <row r="82" spans="1:10" ht="12.75">
      <c r="A82" s="183" t="s">
        <v>173</v>
      </c>
      <c r="B82" s="184"/>
      <c r="C82" s="187" t="s">
        <v>203</v>
      </c>
      <c r="D82" s="186"/>
      <c r="E82" s="271"/>
      <c r="F82" s="299"/>
      <c r="G82" s="272"/>
      <c r="H82" s="299"/>
      <c r="I82" s="308"/>
      <c r="J82" s="238"/>
    </row>
    <row r="83" spans="1:10" ht="12.75">
      <c r="A83" s="183" t="s">
        <v>93</v>
      </c>
      <c r="B83" s="184" t="s">
        <v>116</v>
      </c>
      <c r="C83" s="186" t="s">
        <v>204</v>
      </c>
      <c r="D83" s="186" t="s">
        <v>205</v>
      </c>
      <c r="E83" s="272"/>
      <c r="F83" s="299">
        <v>224889</v>
      </c>
      <c r="G83" s="272"/>
      <c r="H83" s="299"/>
      <c r="I83" s="308">
        <f aca="true" t="shared" si="17" ref="I83:I96">E83+G83</f>
        <v>0</v>
      </c>
      <c r="J83" s="238">
        <f aca="true" t="shared" si="18" ref="J83:J96">F83+H83</f>
        <v>224889</v>
      </c>
    </row>
    <row r="84" spans="1:10" ht="12.75">
      <c r="A84" s="183" t="s">
        <v>93</v>
      </c>
      <c r="B84" s="184" t="s">
        <v>125</v>
      </c>
      <c r="C84" s="186" t="s">
        <v>204</v>
      </c>
      <c r="D84" s="186" t="s">
        <v>206</v>
      </c>
      <c r="E84" s="272"/>
      <c r="F84" s="299">
        <v>45675</v>
      </c>
      <c r="G84" s="272"/>
      <c r="H84" s="299"/>
      <c r="I84" s="308">
        <f t="shared" si="17"/>
        <v>0</v>
      </c>
      <c r="J84" s="238">
        <f t="shared" si="18"/>
        <v>45675</v>
      </c>
    </row>
    <row r="85" spans="1:10" ht="12.75">
      <c r="A85" s="183" t="s">
        <v>93</v>
      </c>
      <c r="B85" s="184" t="s">
        <v>133</v>
      </c>
      <c r="C85" s="186" t="s">
        <v>204</v>
      </c>
      <c r="D85" s="186" t="s">
        <v>207</v>
      </c>
      <c r="E85" s="272"/>
      <c r="F85" s="299">
        <v>19916</v>
      </c>
      <c r="G85" s="333"/>
      <c r="H85" s="299"/>
      <c r="I85" s="308">
        <f t="shared" si="17"/>
        <v>0</v>
      </c>
      <c r="J85" s="238">
        <f t="shared" si="18"/>
        <v>19916</v>
      </c>
    </row>
    <row r="86" spans="1:10" ht="12.75">
      <c r="A86" s="251" t="s">
        <v>93</v>
      </c>
      <c r="B86" s="252" t="s">
        <v>135</v>
      </c>
      <c r="C86" s="253" t="s">
        <v>204</v>
      </c>
      <c r="D86" s="253" t="s">
        <v>319</v>
      </c>
      <c r="E86" s="271"/>
      <c r="F86" s="319">
        <v>126581</v>
      </c>
      <c r="G86" s="271"/>
      <c r="H86" s="321"/>
      <c r="I86" s="308">
        <f t="shared" si="17"/>
        <v>0</v>
      </c>
      <c r="J86" s="238">
        <f t="shared" si="18"/>
        <v>126581</v>
      </c>
    </row>
    <row r="87" spans="1:10" ht="12.75">
      <c r="A87" s="251" t="s">
        <v>93</v>
      </c>
      <c r="B87" s="252" t="s">
        <v>144</v>
      </c>
      <c r="C87" s="253" t="s">
        <v>204</v>
      </c>
      <c r="D87" s="253" t="s">
        <v>320</v>
      </c>
      <c r="E87" s="271"/>
      <c r="F87" s="319">
        <v>70000</v>
      </c>
      <c r="G87" s="271"/>
      <c r="H87" s="321"/>
      <c r="I87" s="308">
        <f t="shared" si="17"/>
        <v>0</v>
      </c>
      <c r="J87" s="238">
        <f t="shared" si="18"/>
        <v>70000</v>
      </c>
    </row>
    <row r="88" spans="1:10" ht="12.75">
      <c r="A88" s="251" t="s">
        <v>93</v>
      </c>
      <c r="B88" s="252" t="s">
        <v>146</v>
      </c>
      <c r="C88" s="253" t="s">
        <v>204</v>
      </c>
      <c r="D88" s="253" t="s">
        <v>322</v>
      </c>
      <c r="E88" s="271"/>
      <c r="F88" s="319">
        <v>2661</v>
      </c>
      <c r="G88" s="271"/>
      <c r="H88" s="321"/>
      <c r="I88" s="308">
        <f t="shared" si="17"/>
        <v>0</v>
      </c>
      <c r="J88" s="238">
        <f t="shared" si="18"/>
        <v>2661</v>
      </c>
    </row>
    <row r="89" spans="1:15" ht="12.75">
      <c r="A89" s="251" t="s">
        <v>93</v>
      </c>
      <c r="B89" s="252" t="s">
        <v>173</v>
      </c>
      <c r="C89" s="253" t="s">
        <v>204</v>
      </c>
      <c r="D89" s="253" t="s">
        <v>323</v>
      </c>
      <c r="E89" s="272"/>
      <c r="F89" s="299">
        <v>266210</v>
      </c>
      <c r="G89" s="272"/>
      <c r="H89" s="317">
        <v>175966</v>
      </c>
      <c r="I89" s="308">
        <f t="shared" si="17"/>
        <v>0</v>
      </c>
      <c r="J89" s="238">
        <f t="shared" si="18"/>
        <v>442176</v>
      </c>
      <c r="O89" s="234"/>
    </row>
    <row r="90" spans="1:11" ht="12.75">
      <c r="A90" s="251" t="s">
        <v>93</v>
      </c>
      <c r="B90" s="252" t="s">
        <v>175</v>
      </c>
      <c r="C90" s="253" t="s">
        <v>204</v>
      </c>
      <c r="D90" s="386" t="s">
        <v>328</v>
      </c>
      <c r="E90" s="272">
        <v>7000</v>
      </c>
      <c r="F90" s="299"/>
      <c r="G90" s="305"/>
      <c r="H90" s="355"/>
      <c r="I90" s="308">
        <f t="shared" si="17"/>
        <v>7000</v>
      </c>
      <c r="J90" s="238">
        <f t="shared" si="18"/>
        <v>0</v>
      </c>
      <c r="K90" s="225"/>
    </row>
    <row r="91" spans="1:15" ht="12.75">
      <c r="A91" s="251" t="s">
        <v>93</v>
      </c>
      <c r="B91" s="252" t="s">
        <v>222</v>
      </c>
      <c r="C91" s="253" t="s">
        <v>204</v>
      </c>
      <c r="D91" s="253" t="s">
        <v>327</v>
      </c>
      <c r="E91" s="272"/>
      <c r="F91" s="299">
        <v>1000000</v>
      </c>
      <c r="G91" s="272"/>
      <c r="H91" s="317">
        <v>-1000000</v>
      </c>
      <c r="I91" s="308">
        <f t="shared" si="17"/>
        <v>0</v>
      </c>
      <c r="J91" s="238">
        <f t="shared" si="18"/>
        <v>0</v>
      </c>
      <c r="K91" s="225"/>
      <c r="O91" s="234"/>
    </row>
    <row r="92" spans="1:10" ht="12.75">
      <c r="A92" s="183" t="s">
        <v>94</v>
      </c>
      <c r="B92" s="184"/>
      <c r="C92" s="186" t="s">
        <v>208</v>
      </c>
      <c r="D92" s="186"/>
      <c r="E92" s="272">
        <v>28240</v>
      </c>
      <c r="F92" s="299"/>
      <c r="G92" s="333"/>
      <c r="H92" s="299"/>
      <c r="I92" s="308">
        <f t="shared" si="17"/>
        <v>28240</v>
      </c>
      <c r="J92" s="238">
        <f t="shared" si="18"/>
        <v>0</v>
      </c>
    </row>
    <row r="93" spans="1:10" ht="12.75">
      <c r="A93" s="183" t="s">
        <v>95</v>
      </c>
      <c r="B93" s="184"/>
      <c r="C93" s="186" t="s">
        <v>209</v>
      </c>
      <c r="D93" s="186"/>
      <c r="E93" s="272">
        <v>455341</v>
      </c>
      <c r="F93" s="299"/>
      <c r="G93" s="272"/>
      <c r="H93" s="299"/>
      <c r="I93" s="308">
        <f t="shared" si="17"/>
        <v>455341</v>
      </c>
      <c r="J93" s="238">
        <f t="shared" si="18"/>
        <v>0</v>
      </c>
    </row>
    <row r="94" spans="1:11" ht="12.75">
      <c r="A94" s="183" t="s">
        <v>210</v>
      </c>
      <c r="B94" s="184" t="s">
        <v>116</v>
      </c>
      <c r="C94" s="186" t="s">
        <v>211</v>
      </c>
      <c r="D94" s="186" t="s">
        <v>212</v>
      </c>
      <c r="E94" s="272">
        <v>426080</v>
      </c>
      <c r="F94" s="299">
        <v>14190</v>
      </c>
      <c r="G94" s="333"/>
      <c r="H94" s="299"/>
      <c r="I94" s="308">
        <f t="shared" si="17"/>
        <v>426080</v>
      </c>
      <c r="J94" s="238">
        <f t="shared" si="18"/>
        <v>14190</v>
      </c>
      <c r="K94" s="215"/>
    </row>
    <row r="95" spans="1:11" ht="12.75">
      <c r="A95" s="183" t="s">
        <v>210</v>
      </c>
      <c r="B95" s="184" t="s">
        <v>125</v>
      </c>
      <c r="C95" s="186" t="s">
        <v>211</v>
      </c>
      <c r="D95" s="186" t="s">
        <v>213</v>
      </c>
      <c r="E95" s="272">
        <v>21576</v>
      </c>
      <c r="F95" s="299"/>
      <c r="G95" s="272"/>
      <c r="H95" s="299"/>
      <c r="I95" s="308">
        <f>E95+G95</f>
        <v>21576</v>
      </c>
      <c r="J95" s="238">
        <f>F95+H95</f>
        <v>0</v>
      </c>
      <c r="K95" s="215"/>
    </row>
    <row r="96" spans="1:15" ht="12.75">
      <c r="A96" s="183" t="s">
        <v>210</v>
      </c>
      <c r="B96" s="184" t="s">
        <v>125</v>
      </c>
      <c r="C96" s="186" t="s">
        <v>211</v>
      </c>
      <c r="D96" s="186" t="s">
        <v>414</v>
      </c>
      <c r="E96" s="272"/>
      <c r="F96" s="299"/>
      <c r="G96" s="333">
        <v>16597</v>
      </c>
      <c r="H96" s="299"/>
      <c r="I96" s="308">
        <f t="shared" si="17"/>
        <v>16597</v>
      </c>
      <c r="J96" s="238">
        <f t="shared" si="18"/>
        <v>0</v>
      </c>
      <c r="O96" s="193"/>
    </row>
    <row r="97" spans="1:17" s="185" customFormat="1" ht="13.5" thickBot="1">
      <c r="A97" s="188"/>
      <c r="B97" s="189"/>
      <c r="C97" s="190" t="s">
        <v>124</v>
      </c>
      <c r="D97" s="190"/>
      <c r="E97" s="273">
        <f aca="true" t="shared" si="19" ref="E97:J97">SUM(E83:E96)</f>
        <v>938237</v>
      </c>
      <c r="F97" s="301">
        <f t="shared" si="19"/>
        <v>1770122</v>
      </c>
      <c r="G97" s="273">
        <f t="shared" si="19"/>
        <v>16597</v>
      </c>
      <c r="H97" s="301">
        <f t="shared" si="19"/>
        <v>-824034</v>
      </c>
      <c r="I97" s="273">
        <f t="shared" si="19"/>
        <v>954834</v>
      </c>
      <c r="J97" s="239">
        <f t="shared" si="19"/>
        <v>946088</v>
      </c>
      <c r="L97" s="193"/>
      <c r="M97" s="193"/>
      <c r="N97" s="193"/>
      <c r="O97" s="193"/>
      <c r="P97" s="193"/>
      <c r="Q97" s="193"/>
    </row>
    <row r="98" spans="1:10" ht="18" customHeight="1">
      <c r="A98" s="550" t="s">
        <v>111</v>
      </c>
      <c r="B98" s="551"/>
      <c r="C98" s="181"/>
      <c r="D98" s="181"/>
      <c r="E98" s="327"/>
      <c r="F98" s="315"/>
      <c r="G98" s="327" t="s">
        <v>313</v>
      </c>
      <c r="H98" s="315"/>
      <c r="I98" s="332"/>
      <c r="J98" s="243"/>
    </row>
    <row r="99" spans="1:10" ht="12.75">
      <c r="A99" s="183" t="s">
        <v>175</v>
      </c>
      <c r="B99" s="184"/>
      <c r="C99" s="187" t="s">
        <v>214</v>
      </c>
      <c r="D99" s="186"/>
      <c r="E99" s="272"/>
      <c r="F99" s="299"/>
      <c r="G99" s="272"/>
      <c r="H99" s="299"/>
      <c r="I99" s="308"/>
      <c r="J99" s="238"/>
    </row>
    <row r="100" spans="1:10" ht="12.75">
      <c r="A100" s="183" t="s">
        <v>76</v>
      </c>
      <c r="B100" s="184"/>
      <c r="C100" s="186" t="s">
        <v>215</v>
      </c>
      <c r="D100" s="186"/>
      <c r="E100" s="272">
        <v>497909</v>
      </c>
      <c r="F100" s="299"/>
      <c r="G100" s="272"/>
      <c r="H100" s="299"/>
      <c r="I100" s="308">
        <f aca="true" t="shared" si="20" ref="I100:I107">E100+G100</f>
        <v>497909</v>
      </c>
      <c r="J100" s="238">
        <f aca="true" t="shared" si="21" ref="J100:J107">F100+H100</f>
        <v>0</v>
      </c>
    </row>
    <row r="101" spans="1:10" ht="12.75">
      <c r="A101" s="183" t="s">
        <v>77</v>
      </c>
      <c r="B101" s="184" t="s">
        <v>116</v>
      </c>
      <c r="C101" s="186" t="s">
        <v>216</v>
      </c>
      <c r="D101" s="186" t="s">
        <v>217</v>
      </c>
      <c r="E101" s="272">
        <v>906779</v>
      </c>
      <c r="F101" s="299"/>
      <c r="G101" s="333">
        <v>-40930</v>
      </c>
      <c r="H101" s="317"/>
      <c r="I101" s="308">
        <f t="shared" si="20"/>
        <v>865849</v>
      </c>
      <c r="J101" s="238">
        <f t="shared" si="21"/>
        <v>0</v>
      </c>
    </row>
    <row r="102" spans="1:10" ht="12.75">
      <c r="A102" s="183" t="s">
        <v>77</v>
      </c>
      <c r="B102" s="184" t="s">
        <v>125</v>
      </c>
      <c r="C102" s="186" t="s">
        <v>216</v>
      </c>
      <c r="D102" s="186" t="s">
        <v>218</v>
      </c>
      <c r="E102" s="272"/>
      <c r="F102" s="299">
        <v>285468</v>
      </c>
      <c r="G102" s="333"/>
      <c r="H102" s="317">
        <v>17246</v>
      </c>
      <c r="I102" s="308">
        <f t="shared" si="20"/>
        <v>0</v>
      </c>
      <c r="J102" s="238">
        <f t="shared" si="21"/>
        <v>302714</v>
      </c>
    </row>
    <row r="103" spans="1:10" ht="12.75">
      <c r="A103" s="183" t="s">
        <v>77</v>
      </c>
      <c r="B103" s="184" t="s">
        <v>133</v>
      </c>
      <c r="C103" s="186" t="s">
        <v>216</v>
      </c>
      <c r="D103" s="186" t="s">
        <v>219</v>
      </c>
      <c r="E103" s="272"/>
      <c r="F103" s="299">
        <v>49790</v>
      </c>
      <c r="G103" s="333"/>
      <c r="H103" s="317"/>
      <c r="I103" s="308">
        <f t="shared" si="20"/>
        <v>0</v>
      </c>
      <c r="J103" s="238">
        <f t="shared" si="21"/>
        <v>49790</v>
      </c>
    </row>
    <row r="104" spans="1:10" ht="12.75">
      <c r="A104" s="183" t="s">
        <v>77</v>
      </c>
      <c r="B104" s="184" t="s">
        <v>135</v>
      </c>
      <c r="C104" s="186" t="s">
        <v>216</v>
      </c>
      <c r="D104" s="186" t="s">
        <v>220</v>
      </c>
      <c r="E104" s="272"/>
      <c r="F104" s="299">
        <v>0</v>
      </c>
      <c r="G104" s="272"/>
      <c r="H104" s="299"/>
      <c r="I104" s="308">
        <f t="shared" si="20"/>
        <v>0</v>
      </c>
      <c r="J104" s="238">
        <f t="shared" si="21"/>
        <v>0</v>
      </c>
    </row>
    <row r="105" spans="1:15" ht="12.75">
      <c r="A105" s="183" t="s">
        <v>77</v>
      </c>
      <c r="B105" s="184" t="s">
        <v>144</v>
      </c>
      <c r="C105" s="186" t="s">
        <v>216</v>
      </c>
      <c r="D105" s="186" t="s">
        <v>221</v>
      </c>
      <c r="E105" s="272"/>
      <c r="F105" s="299">
        <v>0</v>
      </c>
      <c r="G105" s="272"/>
      <c r="H105" s="299"/>
      <c r="I105" s="308">
        <f t="shared" si="20"/>
        <v>0</v>
      </c>
      <c r="J105" s="238">
        <f t="shared" si="21"/>
        <v>0</v>
      </c>
      <c r="O105" s="193"/>
    </row>
    <row r="106" spans="1:11" ht="12.75">
      <c r="A106" s="251" t="s">
        <v>77</v>
      </c>
      <c r="B106" s="252" t="s">
        <v>146</v>
      </c>
      <c r="C106" s="253" t="s">
        <v>216</v>
      </c>
      <c r="D106" s="253" t="s">
        <v>331</v>
      </c>
      <c r="E106" s="272"/>
      <c r="F106" s="299">
        <v>330000</v>
      </c>
      <c r="G106" s="272"/>
      <c r="H106" s="302">
        <v>-330000</v>
      </c>
      <c r="I106" s="308">
        <f t="shared" si="20"/>
        <v>0</v>
      </c>
      <c r="J106" s="238">
        <f t="shared" si="21"/>
        <v>0</v>
      </c>
      <c r="K106" s="225"/>
    </row>
    <row r="107" spans="1:11" ht="12.75">
      <c r="A107" s="251" t="s">
        <v>77</v>
      </c>
      <c r="B107" s="252" t="s">
        <v>173</v>
      </c>
      <c r="C107" s="253" t="s">
        <v>216</v>
      </c>
      <c r="D107" s="253" t="s">
        <v>332</v>
      </c>
      <c r="E107" s="272"/>
      <c r="F107" s="299">
        <v>29000</v>
      </c>
      <c r="G107" s="272"/>
      <c r="H107" s="302">
        <v>-11500</v>
      </c>
      <c r="I107" s="308">
        <f t="shared" si="20"/>
        <v>0</v>
      </c>
      <c r="J107" s="238">
        <f t="shared" si="21"/>
        <v>17500</v>
      </c>
      <c r="K107" s="225"/>
    </row>
    <row r="108" spans="1:17" s="185" customFormat="1" ht="13.5" thickBot="1">
      <c r="A108" s="188"/>
      <c r="B108" s="189"/>
      <c r="C108" s="190" t="s">
        <v>124</v>
      </c>
      <c r="D108" s="190"/>
      <c r="E108" s="273">
        <f aca="true" t="shared" si="22" ref="E108:J108">SUM(E100:E107)</f>
        <v>1404688</v>
      </c>
      <c r="F108" s="301">
        <f t="shared" si="22"/>
        <v>694258</v>
      </c>
      <c r="G108" s="273">
        <f t="shared" si="22"/>
        <v>-40930</v>
      </c>
      <c r="H108" s="301">
        <f t="shared" si="22"/>
        <v>-324254</v>
      </c>
      <c r="I108" s="309">
        <f t="shared" si="22"/>
        <v>1363758</v>
      </c>
      <c r="J108" s="239">
        <f t="shared" si="22"/>
        <v>370004</v>
      </c>
      <c r="L108" s="193"/>
      <c r="M108" s="193"/>
      <c r="N108" s="193"/>
      <c r="O108" s="193"/>
      <c r="P108" s="193"/>
      <c r="Q108" s="193"/>
    </row>
    <row r="109" spans="1:10" ht="21.75" customHeight="1">
      <c r="A109" s="550" t="s">
        <v>111</v>
      </c>
      <c r="B109" s="551"/>
      <c r="C109" s="181"/>
      <c r="D109" s="181"/>
      <c r="E109" s="327"/>
      <c r="F109" s="315"/>
      <c r="G109" s="327"/>
      <c r="H109" s="315"/>
      <c r="I109" s="332"/>
      <c r="J109" s="243"/>
    </row>
    <row r="110" spans="1:15" ht="12.75">
      <c r="A110" s="183" t="s">
        <v>222</v>
      </c>
      <c r="B110" s="184"/>
      <c r="C110" s="187" t="s">
        <v>223</v>
      </c>
      <c r="D110" s="186"/>
      <c r="E110" s="272"/>
      <c r="F110" s="299"/>
      <c r="G110" s="272"/>
      <c r="H110" s="299"/>
      <c r="I110" s="308"/>
      <c r="J110" s="238"/>
      <c r="O110" s="278"/>
    </row>
    <row r="111" spans="1:15" ht="12.75">
      <c r="A111" s="247" t="s">
        <v>74</v>
      </c>
      <c r="B111" s="248" t="s">
        <v>116</v>
      </c>
      <c r="C111" s="249" t="s">
        <v>224</v>
      </c>
      <c r="D111" s="249" t="s">
        <v>225</v>
      </c>
      <c r="E111" s="272">
        <v>1416475</v>
      </c>
      <c r="F111" s="299"/>
      <c r="G111" s="272"/>
      <c r="H111" s="299"/>
      <c r="I111" s="308">
        <f aca="true" t="shared" si="23" ref="I111:I119">E111+G111</f>
        <v>1416475</v>
      </c>
      <c r="J111" s="238">
        <f aca="true" t="shared" si="24" ref="J111:J119">F111+H111</f>
        <v>0</v>
      </c>
      <c r="M111" s="278"/>
      <c r="O111" s="278"/>
    </row>
    <row r="112" spans="1:15" ht="12.75">
      <c r="A112" s="247" t="s">
        <v>74</v>
      </c>
      <c r="B112" s="248" t="s">
        <v>125</v>
      </c>
      <c r="C112" s="249" t="s">
        <v>224</v>
      </c>
      <c r="D112" s="249" t="s">
        <v>380</v>
      </c>
      <c r="E112" s="306"/>
      <c r="F112" s="300">
        <v>182548</v>
      </c>
      <c r="G112" s="272"/>
      <c r="H112" s="302">
        <v>-182548</v>
      </c>
      <c r="I112" s="308">
        <f t="shared" si="23"/>
        <v>0</v>
      </c>
      <c r="J112" s="238">
        <f t="shared" si="24"/>
        <v>0</v>
      </c>
      <c r="K112" s="225"/>
      <c r="O112" s="278"/>
    </row>
    <row r="113" spans="1:15" ht="12.75">
      <c r="A113" s="223" t="s">
        <v>74</v>
      </c>
      <c r="B113" s="224" t="s">
        <v>125</v>
      </c>
      <c r="C113" s="208" t="s">
        <v>224</v>
      </c>
      <c r="D113" s="208" t="s">
        <v>381</v>
      </c>
      <c r="E113" s="306"/>
      <c r="F113" s="300"/>
      <c r="G113" s="272"/>
      <c r="H113" s="302">
        <v>236036</v>
      </c>
      <c r="I113" s="308">
        <f t="shared" si="23"/>
        <v>0</v>
      </c>
      <c r="J113" s="238">
        <f t="shared" si="24"/>
        <v>236036</v>
      </c>
      <c r="K113" s="225"/>
      <c r="O113" s="278"/>
    </row>
    <row r="114" spans="1:15" ht="12.75">
      <c r="A114" s="247" t="s">
        <v>74</v>
      </c>
      <c r="B114" s="248" t="s">
        <v>133</v>
      </c>
      <c r="C114" s="249" t="s">
        <v>224</v>
      </c>
      <c r="D114" s="249" t="s">
        <v>226</v>
      </c>
      <c r="E114" s="272"/>
      <c r="F114" s="299"/>
      <c r="G114" s="272"/>
      <c r="H114" s="299"/>
      <c r="I114" s="308">
        <f t="shared" si="23"/>
        <v>0</v>
      </c>
      <c r="J114" s="238">
        <f t="shared" si="24"/>
        <v>0</v>
      </c>
      <c r="M114" s="279"/>
      <c r="O114" s="278"/>
    </row>
    <row r="115" spans="1:10" ht="12.75">
      <c r="A115" s="247" t="s">
        <v>74</v>
      </c>
      <c r="B115" s="248" t="s">
        <v>135</v>
      </c>
      <c r="C115" s="249" t="s">
        <v>224</v>
      </c>
      <c r="D115" s="249" t="s">
        <v>227</v>
      </c>
      <c r="E115" s="272">
        <v>274217</v>
      </c>
      <c r="F115" s="299"/>
      <c r="G115" s="272"/>
      <c r="H115" s="299"/>
      <c r="I115" s="308">
        <f t="shared" si="23"/>
        <v>274217</v>
      </c>
      <c r="J115" s="238">
        <f t="shared" si="24"/>
        <v>0</v>
      </c>
    </row>
    <row r="116" spans="1:10" ht="12.75">
      <c r="A116" s="223" t="s">
        <v>74</v>
      </c>
      <c r="B116" s="224" t="s">
        <v>144</v>
      </c>
      <c r="C116" s="208" t="s">
        <v>224</v>
      </c>
      <c r="D116" s="208" t="s">
        <v>228</v>
      </c>
      <c r="E116" s="272">
        <v>3319</v>
      </c>
      <c r="F116" s="299"/>
      <c r="G116" s="272"/>
      <c r="H116" s="299"/>
      <c r="I116" s="308">
        <f t="shared" si="23"/>
        <v>3319</v>
      </c>
      <c r="J116" s="238">
        <f t="shared" si="24"/>
        <v>0</v>
      </c>
    </row>
    <row r="117" spans="1:10" ht="12.75">
      <c r="A117" s="247" t="s">
        <v>74</v>
      </c>
      <c r="B117" s="248" t="s">
        <v>146</v>
      </c>
      <c r="C117" s="249" t="s">
        <v>224</v>
      </c>
      <c r="D117" s="249" t="s">
        <v>229</v>
      </c>
      <c r="E117" s="272">
        <v>312288</v>
      </c>
      <c r="F117" s="299"/>
      <c r="G117" s="272"/>
      <c r="H117" s="299"/>
      <c r="I117" s="308">
        <f t="shared" si="23"/>
        <v>312288</v>
      </c>
      <c r="J117" s="238">
        <f t="shared" si="24"/>
        <v>0</v>
      </c>
    </row>
    <row r="118" spans="1:10" ht="12.75">
      <c r="A118" s="183" t="s">
        <v>74</v>
      </c>
      <c r="B118" s="184" t="s">
        <v>173</v>
      </c>
      <c r="C118" s="186" t="s">
        <v>224</v>
      </c>
      <c r="D118" s="186" t="s">
        <v>230</v>
      </c>
      <c r="E118" s="272">
        <v>12629</v>
      </c>
      <c r="F118" s="299"/>
      <c r="G118" s="272"/>
      <c r="H118" s="299"/>
      <c r="I118" s="308">
        <f t="shared" si="23"/>
        <v>12629</v>
      </c>
      <c r="J118" s="238">
        <f t="shared" si="24"/>
        <v>0</v>
      </c>
    </row>
    <row r="119" spans="1:11" ht="13.5" thickBot="1">
      <c r="A119" s="188" t="s">
        <v>74</v>
      </c>
      <c r="B119" s="189" t="s">
        <v>175</v>
      </c>
      <c r="C119" s="228" t="s">
        <v>224</v>
      </c>
      <c r="D119" s="228" t="s">
        <v>324</v>
      </c>
      <c r="E119" s="336">
        <v>3330</v>
      </c>
      <c r="F119" s="320"/>
      <c r="G119" s="399"/>
      <c r="H119" s="320"/>
      <c r="I119" s="336">
        <f t="shared" si="23"/>
        <v>3330</v>
      </c>
      <c r="J119" s="378">
        <f t="shared" si="24"/>
        <v>0</v>
      </c>
      <c r="K119" s="225"/>
    </row>
    <row r="120" spans="1:11" ht="12.75">
      <c r="A120" s="199"/>
      <c r="B120" s="200"/>
      <c r="C120" s="195"/>
      <c r="D120" s="195"/>
      <c r="E120" s="195"/>
      <c r="F120" s="198"/>
      <c r="G120" s="227"/>
      <c r="H120" s="198"/>
      <c r="I120" s="198"/>
      <c r="J120" s="234"/>
      <c r="K120" s="225"/>
    </row>
    <row r="121" spans="1:11" ht="13.5" thickBot="1">
      <c r="A121" s="260"/>
      <c r="B121" s="261"/>
      <c r="C121" s="195"/>
      <c r="D121" s="195"/>
      <c r="E121" s="195"/>
      <c r="F121" s="198"/>
      <c r="G121" s="227"/>
      <c r="H121" s="198"/>
      <c r="I121" s="198"/>
      <c r="J121" s="234"/>
      <c r="K121" s="225"/>
    </row>
    <row r="122" spans="1:17" ht="14.25">
      <c r="A122" s="546" t="s">
        <v>111</v>
      </c>
      <c r="B122" s="547"/>
      <c r="C122" s="177"/>
      <c r="D122" s="177"/>
      <c r="E122" s="544" t="s">
        <v>368</v>
      </c>
      <c r="F122" s="545"/>
      <c r="G122" s="548" t="s">
        <v>362</v>
      </c>
      <c r="H122" s="549"/>
      <c r="I122" s="555" t="s">
        <v>113</v>
      </c>
      <c r="J122" s="556"/>
      <c r="K122" s="182"/>
      <c r="L122" s="543"/>
      <c r="M122" s="543"/>
      <c r="N122" s="543"/>
      <c r="O122" s="543"/>
      <c r="P122" s="543"/>
      <c r="Q122" s="543"/>
    </row>
    <row r="123" spans="1:17" ht="14.25">
      <c r="A123" s="284"/>
      <c r="B123" s="285"/>
      <c r="C123" s="181"/>
      <c r="D123" s="181"/>
      <c r="E123" s="303" t="s">
        <v>115</v>
      </c>
      <c r="F123" s="298" t="s">
        <v>33</v>
      </c>
      <c r="G123" s="303" t="s">
        <v>115</v>
      </c>
      <c r="H123" s="298" t="s">
        <v>33</v>
      </c>
      <c r="I123" s="303" t="s">
        <v>115</v>
      </c>
      <c r="J123" s="311" t="s">
        <v>33</v>
      </c>
      <c r="K123" s="182"/>
      <c r="L123" s="287"/>
      <c r="M123" s="287"/>
      <c r="N123" s="287"/>
      <c r="O123" s="287"/>
      <c r="P123" s="287"/>
      <c r="Q123" s="287"/>
    </row>
    <row r="124" spans="1:17" ht="12.75">
      <c r="A124" s="183" t="s">
        <v>75</v>
      </c>
      <c r="B124" s="184"/>
      <c r="C124" s="186" t="s">
        <v>231</v>
      </c>
      <c r="D124" s="186"/>
      <c r="E124" s="272">
        <v>58089</v>
      </c>
      <c r="F124" s="298"/>
      <c r="G124" s="303"/>
      <c r="H124" s="298"/>
      <c r="I124" s="308">
        <f aca="true" t="shared" si="25" ref="I124:I130">E124+G124</f>
        <v>58089</v>
      </c>
      <c r="J124" s="238">
        <f aca="true" t="shared" si="26" ref="J124:J130">F124+H124</f>
        <v>0</v>
      </c>
      <c r="L124" s="192"/>
      <c r="M124" s="192"/>
      <c r="N124" s="192"/>
      <c r="O124" s="192"/>
      <c r="P124" s="192"/>
      <c r="Q124" s="192"/>
    </row>
    <row r="125" spans="1:11" ht="12.75">
      <c r="A125" s="183" t="s">
        <v>80</v>
      </c>
      <c r="B125" s="184" t="s">
        <v>116</v>
      </c>
      <c r="C125" s="186" t="s">
        <v>232</v>
      </c>
      <c r="D125" s="186" t="s">
        <v>233</v>
      </c>
      <c r="E125" s="272">
        <v>7671</v>
      </c>
      <c r="F125" s="299"/>
      <c r="G125" s="305"/>
      <c r="H125" s="299"/>
      <c r="I125" s="308">
        <f t="shared" si="25"/>
        <v>7671</v>
      </c>
      <c r="J125" s="238">
        <f t="shared" si="26"/>
        <v>0</v>
      </c>
      <c r="K125" s="225"/>
    </row>
    <row r="126" spans="1:10" ht="12.75">
      <c r="A126" s="183" t="s">
        <v>80</v>
      </c>
      <c r="B126" s="184" t="s">
        <v>125</v>
      </c>
      <c r="C126" s="186" t="s">
        <v>232</v>
      </c>
      <c r="D126" s="186" t="s">
        <v>234</v>
      </c>
      <c r="E126" s="272">
        <v>85640</v>
      </c>
      <c r="F126" s="299"/>
      <c r="G126" s="272"/>
      <c r="H126" s="299"/>
      <c r="I126" s="308">
        <f t="shared" si="25"/>
        <v>85640</v>
      </c>
      <c r="J126" s="238">
        <f t="shared" si="26"/>
        <v>0</v>
      </c>
    </row>
    <row r="127" spans="1:10" ht="12.75">
      <c r="A127" s="183" t="s">
        <v>80</v>
      </c>
      <c r="B127" s="184" t="s">
        <v>133</v>
      </c>
      <c r="C127" s="186" t="s">
        <v>232</v>
      </c>
      <c r="D127" s="186" t="s">
        <v>235</v>
      </c>
      <c r="E127" s="272">
        <v>996</v>
      </c>
      <c r="F127" s="299"/>
      <c r="G127" s="272"/>
      <c r="H127" s="299"/>
      <c r="I127" s="308">
        <f t="shared" si="25"/>
        <v>996</v>
      </c>
      <c r="J127" s="238">
        <f t="shared" si="26"/>
        <v>0</v>
      </c>
    </row>
    <row r="128" spans="1:10" ht="12.75">
      <c r="A128" s="183" t="s">
        <v>80</v>
      </c>
      <c r="B128" s="184" t="s">
        <v>135</v>
      </c>
      <c r="C128" s="186" t="s">
        <v>232</v>
      </c>
      <c r="D128" s="186" t="s">
        <v>236</v>
      </c>
      <c r="E128" s="272">
        <v>47490</v>
      </c>
      <c r="F128" s="299"/>
      <c r="G128" s="272"/>
      <c r="H128" s="299"/>
      <c r="I128" s="308">
        <f t="shared" si="25"/>
        <v>47490</v>
      </c>
      <c r="J128" s="238">
        <f t="shared" si="26"/>
        <v>0</v>
      </c>
    </row>
    <row r="129" spans="1:11" ht="12.75">
      <c r="A129" s="202" t="s">
        <v>80</v>
      </c>
      <c r="B129" s="184" t="s">
        <v>144</v>
      </c>
      <c r="C129" s="186" t="s">
        <v>232</v>
      </c>
      <c r="D129" s="186" t="s">
        <v>107</v>
      </c>
      <c r="E129" s="272">
        <v>61187</v>
      </c>
      <c r="F129" s="299"/>
      <c r="G129" s="305"/>
      <c r="H129" s="299"/>
      <c r="I129" s="308">
        <f t="shared" si="25"/>
        <v>61187</v>
      </c>
      <c r="J129" s="238">
        <f t="shared" si="26"/>
        <v>0</v>
      </c>
      <c r="K129" s="225"/>
    </row>
    <row r="130" spans="1:15" ht="12.75">
      <c r="A130" s="202" t="s">
        <v>81</v>
      </c>
      <c r="B130" s="184"/>
      <c r="C130" s="186" t="s">
        <v>237</v>
      </c>
      <c r="D130" s="186"/>
      <c r="E130" s="400">
        <v>35551</v>
      </c>
      <c r="F130" s="299"/>
      <c r="G130" s="272"/>
      <c r="H130" s="317"/>
      <c r="I130" s="308">
        <f t="shared" si="25"/>
        <v>35551</v>
      </c>
      <c r="J130" s="238">
        <f t="shared" si="26"/>
        <v>0</v>
      </c>
      <c r="O130" s="193"/>
    </row>
    <row r="131" spans="1:17" s="185" customFormat="1" ht="13.5" thickBot="1">
      <c r="A131" s="203"/>
      <c r="B131" s="189"/>
      <c r="C131" s="190" t="s">
        <v>124</v>
      </c>
      <c r="D131" s="190"/>
      <c r="E131" s="273">
        <f aca="true" t="shared" si="27" ref="E131:J131">SUM(E110:E130)</f>
        <v>2318882</v>
      </c>
      <c r="F131" s="301">
        <f t="shared" si="27"/>
        <v>182548</v>
      </c>
      <c r="G131" s="273">
        <f t="shared" si="27"/>
        <v>0</v>
      </c>
      <c r="H131" s="301">
        <f t="shared" si="27"/>
        <v>53488</v>
      </c>
      <c r="I131" s="309">
        <f t="shared" si="27"/>
        <v>2318882</v>
      </c>
      <c r="J131" s="239">
        <f t="shared" si="27"/>
        <v>236036</v>
      </c>
      <c r="L131" s="194"/>
      <c r="M131" s="194"/>
      <c r="N131" s="194"/>
      <c r="O131" s="194"/>
      <c r="P131" s="193"/>
      <c r="Q131" s="193"/>
    </row>
    <row r="132" spans="1:17" s="185" customFormat="1" ht="12.75">
      <c r="A132" s="230"/>
      <c r="B132" s="214"/>
      <c r="C132" s="231"/>
      <c r="D132" s="231"/>
      <c r="E132" s="335"/>
      <c r="F132" s="322"/>
      <c r="G132" s="335"/>
      <c r="H132" s="322"/>
      <c r="I132" s="338"/>
      <c r="J132" s="240"/>
      <c r="L132" s="193"/>
      <c r="M132" s="193"/>
      <c r="N132" s="193"/>
      <c r="O132" s="233"/>
      <c r="P132" s="233"/>
      <c r="Q132" s="233"/>
    </row>
    <row r="133" spans="1:10" ht="12.75" customHeight="1">
      <c r="A133" s="183" t="s">
        <v>238</v>
      </c>
      <c r="B133" s="184"/>
      <c r="C133" s="187" t="s">
        <v>239</v>
      </c>
      <c r="D133" s="186"/>
      <c r="E133" s="272"/>
      <c r="F133" s="299"/>
      <c r="G133" s="272"/>
      <c r="H133" s="299"/>
      <c r="I133" s="308"/>
      <c r="J133" s="238"/>
    </row>
    <row r="134" spans="1:12" ht="12.75" customHeight="1">
      <c r="A134" s="205" t="s">
        <v>240</v>
      </c>
      <c r="B134" s="206" t="s">
        <v>116</v>
      </c>
      <c r="C134" s="207" t="s">
        <v>241</v>
      </c>
      <c r="D134" s="207" t="s">
        <v>242</v>
      </c>
      <c r="E134" s="272">
        <v>463208</v>
      </c>
      <c r="F134" s="299">
        <v>38234</v>
      </c>
      <c r="G134" s="523">
        <v>9395</v>
      </c>
      <c r="H134" s="317">
        <v>-10850</v>
      </c>
      <c r="I134" s="308">
        <f aca="true" t="shared" si="28" ref="I134:I154">E134+G134</f>
        <v>472603</v>
      </c>
      <c r="J134" s="238">
        <f aca="true" t="shared" si="29" ref="J134:J154">F134+H134</f>
        <v>27384</v>
      </c>
      <c r="K134" s="308">
        <v>472603</v>
      </c>
      <c r="L134" s="238">
        <v>27384</v>
      </c>
    </row>
    <row r="135" spans="1:12" ht="12.75" customHeight="1">
      <c r="A135" s="205" t="s">
        <v>240</v>
      </c>
      <c r="B135" s="206" t="s">
        <v>125</v>
      </c>
      <c r="C135" s="207" t="s">
        <v>241</v>
      </c>
      <c r="D135" s="207" t="s">
        <v>243</v>
      </c>
      <c r="E135" s="272">
        <v>1601009</v>
      </c>
      <c r="F135" s="299"/>
      <c r="G135" s="523"/>
      <c r="H135" s="299"/>
      <c r="I135" s="308">
        <f t="shared" si="28"/>
        <v>1601009</v>
      </c>
      <c r="J135" s="238">
        <f t="shared" si="29"/>
        <v>0</v>
      </c>
      <c r="K135" s="308">
        <v>1601009</v>
      </c>
      <c r="L135" s="238">
        <f aca="true" t="shared" si="30" ref="L135:L142">H135+J135</f>
        <v>0</v>
      </c>
    </row>
    <row r="136" spans="1:12" ht="12.75" customHeight="1">
      <c r="A136" s="205" t="s">
        <v>240</v>
      </c>
      <c r="B136" s="206" t="s">
        <v>133</v>
      </c>
      <c r="C136" s="207" t="s">
        <v>241</v>
      </c>
      <c r="D136" s="207" t="s">
        <v>244</v>
      </c>
      <c r="E136" s="272">
        <v>356727</v>
      </c>
      <c r="F136" s="299">
        <v>3319</v>
      </c>
      <c r="G136" s="523">
        <v>5195</v>
      </c>
      <c r="H136" s="299"/>
      <c r="I136" s="308">
        <f t="shared" si="28"/>
        <v>361922</v>
      </c>
      <c r="J136" s="238">
        <f t="shared" si="29"/>
        <v>3319</v>
      </c>
      <c r="K136" s="308">
        <v>361922</v>
      </c>
      <c r="L136" s="238">
        <f t="shared" si="30"/>
        <v>3319</v>
      </c>
    </row>
    <row r="137" spans="1:12" ht="12.75" customHeight="1">
      <c r="A137" s="205" t="s">
        <v>240</v>
      </c>
      <c r="B137" s="206" t="s">
        <v>135</v>
      </c>
      <c r="C137" s="207" t="s">
        <v>241</v>
      </c>
      <c r="D137" s="207" t="s">
        <v>245</v>
      </c>
      <c r="E137" s="272">
        <v>104082</v>
      </c>
      <c r="F137" s="299"/>
      <c r="G137" s="523">
        <v>351</v>
      </c>
      <c r="H137" s="299"/>
      <c r="I137" s="308">
        <f t="shared" si="28"/>
        <v>104433</v>
      </c>
      <c r="J137" s="238">
        <f t="shared" si="29"/>
        <v>0</v>
      </c>
      <c r="K137" s="308">
        <v>104433</v>
      </c>
      <c r="L137" s="238">
        <f t="shared" si="30"/>
        <v>0</v>
      </c>
    </row>
    <row r="138" spans="1:12" ht="12.75" customHeight="1">
      <c r="A138" s="205" t="s">
        <v>240</v>
      </c>
      <c r="B138" s="206" t="s">
        <v>144</v>
      </c>
      <c r="C138" s="207" t="s">
        <v>241</v>
      </c>
      <c r="D138" s="207" t="s">
        <v>246</v>
      </c>
      <c r="E138" s="272">
        <v>98041</v>
      </c>
      <c r="F138" s="299"/>
      <c r="G138" s="523">
        <v>18084</v>
      </c>
      <c r="H138" s="299"/>
      <c r="I138" s="308">
        <f t="shared" si="28"/>
        <v>116125</v>
      </c>
      <c r="J138" s="238">
        <f t="shared" si="29"/>
        <v>0</v>
      </c>
      <c r="K138" s="308">
        <v>116125</v>
      </c>
      <c r="L138" s="238">
        <f t="shared" si="30"/>
        <v>0</v>
      </c>
    </row>
    <row r="139" spans="1:12" ht="12.75" customHeight="1">
      <c r="A139" s="205" t="s">
        <v>247</v>
      </c>
      <c r="B139" s="206" t="s">
        <v>116</v>
      </c>
      <c r="C139" s="207" t="s">
        <v>248</v>
      </c>
      <c r="D139" s="207" t="s">
        <v>242</v>
      </c>
      <c r="E139" s="272">
        <v>901695</v>
      </c>
      <c r="F139" s="299">
        <v>73703</v>
      </c>
      <c r="G139" s="272"/>
      <c r="H139" s="299"/>
      <c r="I139" s="308">
        <f t="shared" si="28"/>
        <v>901695</v>
      </c>
      <c r="J139" s="238">
        <f t="shared" si="29"/>
        <v>73703</v>
      </c>
      <c r="K139" s="308"/>
      <c r="L139" s="238">
        <f t="shared" si="30"/>
        <v>73703</v>
      </c>
    </row>
    <row r="140" spans="1:12" ht="12.75" customHeight="1">
      <c r="A140" s="205" t="s">
        <v>247</v>
      </c>
      <c r="B140" s="206" t="s">
        <v>125</v>
      </c>
      <c r="C140" s="207" t="s">
        <v>248</v>
      </c>
      <c r="D140" s="207" t="s">
        <v>243</v>
      </c>
      <c r="E140" s="272">
        <v>3713447</v>
      </c>
      <c r="F140" s="299"/>
      <c r="G140" s="272"/>
      <c r="H140" s="299"/>
      <c r="I140" s="308">
        <f t="shared" si="28"/>
        <v>3713447</v>
      </c>
      <c r="J140" s="238">
        <f t="shared" si="29"/>
        <v>0</v>
      </c>
      <c r="K140" s="308"/>
      <c r="L140" s="238"/>
    </row>
    <row r="141" spans="1:12" ht="12.75" customHeight="1">
      <c r="A141" s="205" t="s">
        <v>247</v>
      </c>
      <c r="B141" s="206" t="s">
        <v>133</v>
      </c>
      <c r="C141" s="207" t="s">
        <v>248</v>
      </c>
      <c r="D141" s="207" t="s">
        <v>244</v>
      </c>
      <c r="E141" s="272">
        <v>485312</v>
      </c>
      <c r="F141" s="299">
        <v>17925</v>
      </c>
      <c r="G141" s="272"/>
      <c r="H141" s="299"/>
      <c r="I141" s="308">
        <f t="shared" si="28"/>
        <v>485312</v>
      </c>
      <c r="J141" s="238">
        <f t="shared" si="29"/>
        <v>17925</v>
      </c>
      <c r="K141" s="308">
        <v>485312</v>
      </c>
      <c r="L141" s="238">
        <v>17925</v>
      </c>
    </row>
    <row r="142" spans="1:12" ht="12.75" customHeight="1">
      <c r="A142" s="205" t="s">
        <v>247</v>
      </c>
      <c r="B142" s="206" t="s">
        <v>135</v>
      </c>
      <c r="C142" s="207" t="s">
        <v>248</v>
      </c>
      <c r="D142" s="207" t="s">
        <v>249</v>
      </c>
      <c r="E142" s="272">
        <v>222499</v>
      </c>
      <c r="F142" s="299"/>
      <c r="G142" s="272"/>
      <c r="H142" s="299"/>
      <c r="I142" s="308">
        <f t="shared" si="28"/>
        <v>222499</v>
      </c>
      <c r="J142" s="238">
        <f t="shared" si="29"/>
        <v>0</v>
      </c>
      <c r="K142" s="308"/>
      <c r="L142" s="238">
        <f t="shared" si="30"/>
        <v>0</v>
      </c>
    </row>
    <row r="143" spans="1:11" ht="12.75" customHeight="1">
      <c r="A143" s="183" t="s">
        <v>247</v>
      </c>
      <c r="B143" s="184" t="s">
        <v>144</v>
      </c>
      <c r="C143" s="186" t="s">
        <v>248</v>
      </c>
      <c r="D143" s="186" t="s">
        <v>250</v>
      </c>
      <c r="E143" s="272">
        <v>47431</v>
      </c>
      <c r="F143" s="299"/>
      <c r="G143" s="305"/>
      <c r="H143" s="299"/>
      <c r="I143" s="308">
        <f t="shared" si="28"/>
        <v>47431</v>
      </c>
      <c r="J143" s="238">
        <f t="shared" si="29"/>
        <v>0</v>
      </c>
      <c r="K143" s="308"/>
    </row>
    <row r="144" spans="1:11" ht="12.75" customHeight="1">
      <c r="A144" s="183" t="s">
        <v>247</v>
      </c>
      <c r="B144" s="184" t="s">
        <v>146</v>
      </c>
      <c r="C144" s="186" t="s">
        <v>248</v>
      </c>
      <c r="D144" s="186" t="s">
        <v>251</v>
      </c>
      <c r="E144" s="272">
        <v>7699</v>
      </c>
      <c r="F144" s="299"/>
      <c r="G144" s="272">
        <v>62</v>
      </c>
      <c r="H144" s="299"/>
      <c r="I144" s="308">
        <f t="shared" si="28"/>
        <v>7761</v>
      </c>
      <c r="J144" s="238">
        <f t="shared" si="29"/>
        <v>0</v>
      </c>
      <c r="K144" s="308"/>
    </row>
    <row r="145" spans="1:11" ht="12.75" customHeight="1">
      <c r="A145" s="183" t="s">
        <v>247</v>
      </c>
      <c r="B145" s="184" t="s">
        <v>173</v>
      </c>
      <c r="C145" s="186" t="s">
        <v>248</v>
      </c>
      <c r="D145" s="186" t="s">
        <v>252</v>
      </c>
      <c r="E145" s="400"/>
      <c r="F145" s="299">
        <v>1576711</v>
      </c>
      <c r="G145" s="272"/>
      <c r="H145" s="317">
        <v>-1576711</v>
      </c>
      <c r="I145" s="308">
        <f t="shared" si="28"/>
        <v>0</v>
      </c>
      <c r="J145" s="238">
        <f t="shared" si="29"/>
        <v>0</v>
      </c>
      <c r="K145" s="308"/>
    </row>
    <row r="146" spans="1:12" ht="12.75" customHeight="1">
      <c r="A146" s="183" t="s">
        <v>247</v>
      </c>
      <c r="B146" s="184" t="s">
        <v>175</v>
      </c>
      <c r="C146" s="186" t="s">
        <v>248</v>
      </c>
      <c r="D146" s="186" t="s">
        <v>253</v>
      </c>
      <c r="E146" s="272"/>
      <c r="F146" s="299">
        <v>16597</v>
      </c>
      <c r="G146" s="272"/>
      <c r="H146" s="299"/>
      <c r="I146" s="308">
        <f t="shared" si="28"/>
        <v>0</v>
      </c>
      <c r="J146" s="238">
        <f t="shared" si="29"/>
        <v>16597</v>
      </c>
      <c r="L146" s="275"/>
    </row>
    <row r="147" spans="1:10" ht="12.75" customHeight="1">
      <c r="A147" s="183" t="s">
        <v>247</v>
      </c>
      <c r="B147" s="184" t="s">
        <v>222</v>
      </c>
      <c r="C147" s="186" t="s">
        <v>248</v>
      </c>
      <c r="D147" s="186" t="s">
        <v>317</v>
      </c>
      <c r="E147" s="272"/>
      <c r="F147" s="299">
        <v>24895</v>
      </c>
      <c r="G147" s="272"/>
      <c r="H147" s="317"/>
      <c r="I147" s="308">
        <f t="shared" si="28"/>
        <v>0</v>
      </c>
      <c r="J147" s="238">
        <f t="shared" si="29"/>
        <v>24895</v>
      </c>
    </row>
    <row r="148" spans="1:12" ht="12.75" customHeight="1">
      <c r="A148" s="205" t="s">
        <v>254</v>
      </c>
      <c r="B148" s="206" t="s">
        <v>116</v>
      </c>
      <c r="C148" s="207" t="s">
        <v>255</v>
      </c>
      <c r="D148" s="207" t="s">
        <v>256</v>
      </c>
      <c r="E148" s="272">
        <v>677334</v>
      </c>
      <c r="F148" s="299">
        <v>33194</v>
      </c>
      <c r="G148" s="272"/>
      <c r="H148" s="317">
        <v>3634</v>
      </c>
      <c r="I148" s="308">
        <f t="shared" si="28"/>
        <v>677334</v>
      </c>
      <c r="J148" s="238">
        <f t="shared" si="29"/>
        <v>36828</v>
      </c>
      <c r="K148" s="530">
        <f aca="true" t="shared" si="31" ref="K148:K154">G148+I148</f>
        <v>677334</v>
      </c>
      <c r="L148" s="299">
        <v>36828</v>
      </c>
    </row>
    <row r="149" spans="1:12" ht="12.75" customHeight="1">
      <c r="A149" s="205" t="s">
        <v>254</v>
      </c>
      <c r="B149" s="206" t="s">
        <v>125</v>
      </c>
      <c r="C149" s="207" t="s">
        <v>255</v>
      </c>
      <c r="D149" s="207" t="s">
        <v>257</v>
      </c>
      <c r="E149" s="272">
        <v>461770</v>
      </c>
      <c r="F149" s="299"/>
      <c r="G149" s="272"/>
      <c r="H149" s="299"/>
      <c r="I149" s="308">
        <f t="shared" si="28"/>
        <v>461770</v>
      </c>
      <c r="J149" s="238">
        <f t="shared" si="29"/>
        <v>0</v>
      </c>
      <c r="K149" s="530">
        <f t="shared" si="31"/>
        <v>461770</v>
      </c>
      <c r="L149" s="299">
        <f>H149+J149</f>
        <v>0</v>
      </c>
    </row>
    <row r="150" spans="1:12" ht="12.75" customHeight="1">
      <c r="A150" s="205" t="s">
        <v>254</v>
      </c>
      <c r="B150" s="206" t="s">
        <v>133</v>
      </c>
      <c r="C150" s="207" t="s">
        <v>255</v>
      </c>
      <c r="D150" s="207" t="s">
        <v>258</v>
      </c>
      <c r="E150" s="272">
        <v>485805</v>
      </c>
      <c r="F150" s="299"/>
      <c r="G150" s="272"/>
      <c r="H150" s="299"/>
      <c r="I150" s="308">
        <f t="shared" si="28"/>
        <v>485805</v>
      </c>
      <c r="J150" s="238">
        <f t="shared" si="29"/>
        <v>0</v>
      </c>
      <c r="K150" s="530">
        <f t="shared" si="31"/>
        <v>485805</v>
      </c>
      <c r="L150" s="299">
        <f>H150+J150</f>
        <v>0</v>
      </c>
    </row>
    <row r="151" spans="1:12" ht="12.75" customHeight="1">
      <c r="A151" s="183" t="s">
        <v>259</v>
      </c>
      <c r="B151" s="184" t="s">
        <v>116</v>
      </c>
      <c r="C151" s="186" t="s">
        <v>260</v>
      </c>
      <c r="D151" s="186" t="s">
        <v>261</v>
      </c>
      <c r="E151" s="272">
        <v>28115</v>
      </c>
      <c r="F151" s="299"/>
      <c r="G151" s="272"/>
      <c r="H151" s="299"/>
      <c r="I151" s="308">
        <f t="shared" si="28"/>
        <v>28115</v>
      </c>
      <c r="J151" s="238">
        <f t="shared" si="29"/>
        <v>0</v>
      </c>
      <c r="K151" s="530">
        <f t="shared" si="31"/>
        <v>28115</v>
      </c>
      <c r="L151" s="186"/>
    </row>
    <row r="152" spans="1:12" ht="12.75" customHeight="1">
      <c r="A152" s="183" t="s">
        <v>259</v>
      </c>
      <c r="B152" s="184" t="s">
        <v>125</v>
      </c>
      <c r="C152" s="186" t="s">
        <v>260</v>
      </c>
      <c r="D152" s="186" t="s">
        <v>262</v>
      </c>
      <c r="E152" s="272">
        <v>21377</v>
      </c>
      <c r="F152" s="299"/>
      <c r="G152" s="272"/>
      <c r="H152" s="299"/>
      <c r="I152" s="308">
        <f t="shared" si="28"/>
        <v>21377</v>
      </c>
      <c r="J152" s="238">
        <f t="shared" si="29"/>
        <v>0</v>
      </c>
      <c r="K152" s="530">
        <f t="shared" si="31"/>
        <v>21377</v>
      </c>
      <c r="L152" s="208"/>
    </row>
    <row r="153" spans="1:12" ht="12.75" customHeight="1">
      <c r="A153" s="183" t="s">
        <v>259</v>
      </c>
      <c r="B153" s="184" t="s">
        <v>133</v>
      </c>
      <c r="C153" s="186" t="s">
        <v>260</v>
      </c>
      <c r="D153" s="186" t="s">
        <v>263</v>
      </c>
      <c r="E153" s="272">
        <v>2158</v>
      </c>
      <c r="F153" s="299"/>
      <c r="G153" s="272"/>
      <c r="H153" s="299"/>
      <c r="I153" s="308">
        <f t="shared" si="28"/>
        <v>2158</v>
      </c>
      <c r="J153" s="238">
        <f t="shared" si="29"/>
        <v>0</v>
      </c>
      <c r="K153" s="530">
        <f t="shared" si="31"/>
        <v>2158</v>
      </c>
      <c r="L153" s="208"/>
    </row>
    <row r="154" spans="1:15" ht="12.75" customHeight="1">
      <c r="A154" s="183" t="s">
        <v>259</v>
      </c>
      <c r="B154" s="184" t="s">
        <v>135</v>
      </c>
      <c r="C154" s="186" t="s">
        <v>260</v>
      </c>
      <c r="D154" s="186" t="s">
        <v>264</v>
      </c>
      <c r="E154" s="272">
        <v>2323</v>
      </c>
      <c r="F154" s="299"/>
      <c r="G154" s="272"/>
      <c r="H154" s="299"/>
      <c r="I154" s="308">
        <f t="shared" si="28"/>
        <v>2323</v>
      </c>
      <c r="J154" s="238">
        <f t="shared" si="29"/>
        <v>0</v>
      </c>
      <c r="K154" s="530">
        <f t="shared" si="31"/>
        <v>2323</v>
      </c>
      <c r="L154" s="208"/>
      <c r="O154" s="193"/>
    </row>
    <row r="155" spans="1:17" s="185" customFormat="1" ht="14.25" customHeight="1" thickBot="1">
      <c r="A155" s="188"/>
      <c r="B155" s="189"/>
      <c r="C155" s="190" t="s">
        <v>124</v>
      </c>
      <c r="D155" s="190"/>
      <c r="E155" s="273">
        <f aca="true" t="shared" si="32" ref="E155:J155">SUM(E134:E154)</f>
        <v>9680032</v>
      </c>
      <c r="F155" s="301">
        <f t="shared" si="32"/>
        <v>1784578</v>
      </c>
      <c r="G155" s="273">
        <f t="shared" si="32"/>
        <v>33087</v>
      </c>
      <c r="H155" s="301">
        <f t="shared" si="32"/>
        <v>-1583927</v>
      </c>
      <c r="I155" s="273">
        <f t="shared" si="32"/>
        <v>9713119</v>
      </c>
      <c r="J155" s="239">
        <f t="shared" si="32"/>
        <v>200651</v>
      </c>
      <c r="K155" s="185">
        <f>SUM(K134:K154)</f>
        <v>4820286</v>
      </c>
      <c r="L155" s="531">
        <f>SUM(L134:L154)</f>
        <v>159159</v>
      </c>
      <c r="M155" s="193"/>
      <c r="N155" s="193"/>
      <c r="O155" s="193"/>
      <c r="P155" s="193"/>
      <c r="Q155" s="193"/>
    </row>
    <row r="156" spans="1:12" ht="17.25" customHeight="1">
      <c r="A156" s="550" t="s">
        <v>111</v>
      </c>
      <c r="B156" s="551"/>
      <c r="C156" s="181"/>
      <c r="D156" s="403"/>
      <c r="E156" s="440"/>
      <c r="F156" s="441"/>
      <c r="G156" s="327"/>
      <c r="H156" s="315"/>
      <c r="I156" s="332"/>
      <c r="J156" s="243"/>
      <c r="K156" s="178">
        <f>K155+L155</f>
        <v>4979445</v>
      </c>
      <c r="L156" s="208"/>
    </row>
    <row r="157" spans="1:11" ht="12.75" customHeight="1">
      <c r="A157" s="183" t="s">
        <v>265</v>
      </c>
      <c r="B157" s="184"/>
      <c r="C157" s="187" t="s">
        <v>266</v>
      </c>
      <c r="D157" s="186"/>
      <c r="E157" s="272"/>
      <c r="F157" s="299"/>
      <c r="G157" s="272"/>
      <c r="H157" s="299"/>
      <c r="I157" s="308"/>
      <c r="J157" s="238"/>
      <c r="K157" s="195"/>
    </row>
    <row r="158" spans="1:11" ht="12.75" customHeight="1">
      <c r="A158" s="183" t="s">
        <v>267</v>
      </c>
      <c r="B158" s="184" t="s">
        <v>116</v>
      </c>
      <c r="C158" s="186" t="s">
        <v>268</v>
      </c>
      <c r="D158" s="186" t="s">
        <v>269</v>
      </c>
      <c r="E158" s="272">
        <v>63327</v>
      </c>
      <c r="F158" s="299"/>
      <c r="G158" s="305"/>
      <c r="H158" s="299"/>
      <c r="I158" s="308">
        <f>E158+G158</f>
        <v>63327</v>
      </c>
      <c r="J158" s="238">
        <f>F158+H158</f>
        <v>0</v>
      </c>
      <c r="K158" s="225"/>
    </row>
    <row r="159" spans="1:11" ht="13.5" customHeight="1" thickBot="1">
      <c r="A159" s="188" t="s">
        <v>267</v>
      </c>
      <c r="B159" s="189" t="s">
        <v>125</v>
      </c>
      <c r="C159" s="228" t="s">
        <v>268</v>
      </c>
      <c r="D159" s="228" t="s">
        <v>270</v>
      </c>
      <c r="E159" s="336">
        <v>56106</v>
      </c>
      <c r="F159" s="320"/>
      <c r="G159" s="337"/>
      <c r="H159" s="320"/>
      <c r="I159" s="401">
        <f>E159+G159</f>
        <v>56106</v>
      </c>
      <c r="J159" s="378">
        <f>F159+H159</f>
        <v>0</v>
      </c>
      <c r="K159" s="215"/>
    </row>
    <row r="160" spans="1:10" ht="13.5" customHeight="1">
      <c r="A160" s="235"/>
      <c r="B160" s="236"/>
      <c r="C160" s="237"/>
      <c r="D160" s="237"/>
      <c r="E160" s="237"/>
      <c r="F160" s="229"/>
      <c r="G160" s="229"/>
      <c r="H160" s="229"/>
      <c r="I160" s="229"/>
      <c r="J160" s="229"/>
    </row>
    <row r="161" spans="1:10" ht="13.5" customHeight="1" thickBot="1">
      <c r="A161" s="191"/>
      <c r="B161" s="192"/>
      <c r="C161" s="233"/>
      <c r="D161" s="233"/>
      <c r="E161" s="233"/>
      <c r="F161" s="234"/>
      <c r="G161" s="234"/>
      <c r="H161" s="234"/>
      <c r="I161" s="234"/>
      <c r="J161" s="234"/>
    </row>
    <row r="162" spans="1:17" ht="28.5" customHeight="1">
      <c r="A162" s="546" t="s">
        <v>111</v>
      </c>
      <c r="B162" s="547"/>
      <c r="C162" s="177"/>
      <c r="D162" s="177"/>
      <c r="E162" s="544" t="s">
        <v>368</v>
      </c>
      <c r="F162" s="545"/>
      <c r="G162" s="548" t="s">
        <v>362</v>
      </c>
      <c r="H162" s="549"/>
      <c r="I162" s="555" t="s">
        <v>113</v>
      </c>
      <c r="J162" s="556"/>
      <c r="K162" s="182"/>
      <c r="L162" s="543"/>
      <c r="M162" s="543"/>
      <c r="N162" s="543"/>
      <c r="O162" s="543"/>
      <c r="P162" s="543"/>
      <c r="Q162" s="543"/>
    </row>
    <row r="163" spans="1:17" ht="12.75" customHeight="1">
      <c r="A163" s="183"/>
      <c r="B163" s="184"/>
      <c r="C163" s="186"/>
      <c r="D163" s="186"/>
      <c r="E163" s="303" t="s">
        <v>115</v>
      </c>
      <c r="F163" s="298" t="s">
        <v>33</v>
      </c>
      <c r="G163" s="303" t="s">
        <v>115</v>
      </c>
      <c r="H163" s="298" t="s">
        <v>33</v>
      </c>
      <c r="I163" s="303" t="s">
        <v>115</v>
      </c>
      <c r="J163" s="286" t="s">
        <v>33</v>
      </c>
      <c r="L163" s="192"/>
      <c r="M163" s="192"/>
      <c r="N163" s="192"/>
      <c r="O163" s="192"/>
      <c r="P163" s="192"/>
      <c r="Q163" s="192"/>
    </row>
    <row r="164" spans="1:10" ht="12.75" customHeight="1">
      <c r="A164" s="183" t="s">
        <v>271</v>
      </c>
      <c r="B164" s="184" t="s">
        <v>116</v>
      </c>
      <c r="C164" s="186" t="s">
        <v>272</v>
      </c>
      <c r="D164" s="186" t="s">
        <v>273</v>
      </c>
      <c r="E164" s="272">
        <v>21364</v>
      </c>
      <c r="F164" s="299"/>
      <c r="G164" s="272"/>
      <c r="H164" s="299"/>
      <c r="I164" s="308">
        <f aca="true" t="shared" si="33" ref="I164:I171">E164+G164</f>
        <v>21364</v>
      </c>
      <c r="J164" s="238">
        <f aca="true" t="shared" si="34" ref="J164:J171">F164+H164</f>
        <v>0</v>
      </c>
    </row>
    <row r="165" spans="1:10" ht="12.75" customHeight="1">
      <c r="A165" s="183" t="s">
        <v>271</v>
      </c>
      <c r="B165" s="184" t="s">
        <v>125</v>
      </c>
      <c r="C165" s="208" t="s">
        <v>272</v>
      </c>
      <c r="D165" s="186" t="s">
        <v>274</v>
      </c>
      <c r="E165" s="272">
        <v>40297</v>
      </c>
      <c r="F165" s="299"/>
      <c r="G165" s="272"/>
      <c r="H165" s="299"/>
      <c r="I165" s="308">
        <f t="shared" si="33"/>
        <v>40297</v>
      </c>
      <c r="J165" s="238">
        <f t="shared" si="34"/>
        <v>0</v>
      </c>
    </row>
    <row r="166" spans="1:10" ht="12.75" customHeight="1">
      <c r="A166" s="183" t="s">
        <v>271</v>
      </c>
      <c r="B166" s="184" t="s">
        <v>133</v>
      </c>
      <c r="C166" s="208" t="s">
        <v>272</v>
      </c>
      <c r="D166" s="186" t="s">
        <v>275</v>
      </c>
      <c r="E166" s="272">
        <v>55861</v>
      </c>
      <c r="F166" s="299"/>
      <c r="G166" s="272"/>
      <c r="H166" s="299"/>
      <c r="I166" s="308">
        <f t="shared" si="33"/>
        <v>55861</v>
      </c>
      <c r="J166" s="238">
        <f t="shared" si="34"/>
        <v>0</v>
      </c>
    </row>
    <row r="167" spans="1:10" ht="12.75" customHeight="1">
      <c r="A167" s="183" t="s">
        <v>271</v>
      </c>
      <c r="B167" s="184" t="s">
        <v>135</v>
      </c>
      <c r="C167" s="186" t="s">
        <v>272</v>
      </c>
      <c r="D167" s="186" t="s">
        <v>276</v>
      </c>
      <c r="E167" s="272"/>
      <c r="F167" s="299">
        <v>33192</v>
      </c>
      <c r="G167" s="272"/>
      <c r="H167" s="299"/>
      <c r="I167" s="308">
        <f t="shared" si="33"/>
        <v>0</v>
      </c>
      <c r="J167" s="238">
        <f t="shared" si="34"/>
        <v>33192</v>
      </c>
    </row>
    <row r="168" spans="1:11" ht="12.75" customHeight="1">
      <c r="A168" s="183" t="s">
        <v>277</v>
      </c>
      <c r="B168" s="184" t="s">
        <v>116</v>
      </c>
      <c r="C168" s="186" t="s">
        <v>278</v>
      </c>
      <c r="D168" s="186" t="s">
        <v>279</v>
      </c>
      <c r="E168" s="272">
        <v>111449</v>
      </c>
      <c r="F168" s="299"/>
      <c r="G168" s="305"/>
      <c r="H168" s="299"/>
      <c r="I168" s="308">
        <f t="shared" si="33"/>
        <v>111449</v>
      </c>
      <c r="J168" s="238">
        <f t="shared" si="34"/>
        <v>0</v>
      </c>
      <c r="K168" s="225"/>
    </row>
    <row r="169" spans="1:11" ht="12.75" customHeight="1">
      <c r="A169" s="183" t="s">
        <v>277</v>
      </c>
      <c r="B169" s="184" t="s">
        <v>125</v>
      </c>
      <c r="C169" s="186" t="s">
        <v>278</v>
      </c>
      <c r="D169" s="186" t="s">
        <v>280</v>
      </c>
      <c r="E169" s="272">
        <v>66869</v>
      </c>
      <c r="F169" s="299"/>
      <c r="G169" s="340"/>
      <c r="H169" s="299"/>
      <c r="I169" s="308">
        <f t="shared" si="33"/>
        <v>66869</v>
      </c>
      <c r="J169" s="238">
        <f t="shared" si="34"/>
        <v>0</v>
      </c>
      <c r="K169" s="257"/>
    </row>
    <row r="170" spans="1:15" ht="12.75" customHeight="1">
      <c r="A170" s="183" t="s">
        <v>277</v>
      </c>
      <c r="B170" s="184" t="s">
        <v>133</v>
      </c>
      <c r="C170" s="186" t="s">
        <v>278</v>
      </c>
      <c r="D170" s="186" t="s">
        <v>281</v>
      </c>
      <c r="E170" s="272">
        <v>44579</v>
      </c>
      <c r="F170" s="299"/>
      <c r="G170" s="305"/>
      <c r="H170" s="299"/>
      <c r="I170" s="308">
        <f t="shared" si="33"/>
        <v>44579</v>
      </c>
      <c r="J170" s="238">
        <f t="shared" si="34"/>
        <v>0</v>
      </c>
      <c r="K170" s="225"/>
      <c r="O170" s="193"/>
    </row>
    <row r="171" spans="1:11" ht="12.75" customHeight="1">
      <c r="A171" s="183" t="s">
        <v>277</v>
      </c>
      <c r="B171" s="214" t="s">
        <v>135</v>
      </c>
      <c r="C171" s="258" t="s">
        <v>278</v>
      </c>
      <c r="D171" s="258" t="s">
        <v>329</v>
      </c>
      <c r="E171" s="326">
        <v>21000</v>
      </c>
      <c r="F171" s="313"/>
      <c r="G171" s="334"/>
      <c r="H171" s="313"/>
      <c r="I171" s="308">
        <f t="shared" si="33"/>
        <v>21000</v>
      </c>
      <c r="J171" s="238">
        <f t="shared" si="34"/>
        <v>0</v>
      </c>
      <c r="K171" s="225"/>
    </row>
    <row r="172" spans="1:17" s="185" customFormat="1" ht="12.75" customHeight="1" thickBot="1">
      <c r="A172" s="188"/>
      <c r="B172" s="189"/>
      <c r="C172" s="190" t="s">
        <v>124</v>
      </c>
      <c r="D172" s="190"/>
      <c r="E172" s="339">
        <f aca="true" t="shared" si="35" ref="E172:J172">SUM(E158:E171)</f>
        <v>480852</v>
      </c>
      <c r="F172" s="323">
        <f t="shared" si="35"/>
        <v>33192</v>
      </c>
      <c r="G172" s="273">
        <f t="shared" si="35"/>
        <v>0</v>
      </c>
      <c r="H172" s="301">
        <f t="shared" si="35"/>
        <v>0</v>
      </c>
      <c r="I172" s="309">
        <f t="shared" si="35"/>
        <v>480852</v>
      </c>
      <c r="J172" s="239">
        <f t="shared" si="35"/>
        <v>33192</v>
      </c>
      <c r="L172" s="194"/>
      <c r="M172" s="194"/>
      <c r="N172" s="194"/>
      <c r="O172" s="194"/>
      <c r="P172" s="193"/>
      <c r="Q172" s="193"/>
    </row>
    <row r="173" spans="1:17" s="195" customFormat="1" ht="12.75" customHeight="1">
      <c r="A173" s="183" t="s">
        <v>282</v>
      </c>
      <c r="B173" s="184"/>
      <c r="C173" s="187" t="s">
        <v>283</v>
      </c>
      <c r="D173" s="186"/>
      <c r="E173" s="272"/>
      <c r="F173" s="299"/>
      <c r="G173" s="272"/>
      <c r="H173" s="299"/>
      <c r="I173" s="308"/>
      <c r="J173" s="238"/>
      <c r="L173" s="233"/>
      <c r="M173" s="233"/>
      <c r="N173" s="233"/>
      <c r="O173" s="233"/>
      <c r="P173" s="233"/>
      <c r="Q173" s="233"/>
    </row>
    <row r="174" spans="1:17" s="195" customFormat="1" ht="12.75" customHeight="1">
      <c r="A174" s="183" t="s">
        <v>284</v>
      </c>
      <c r="B174" s="184" t="s">
        <v>116</v>
      </c>
      <c r="C174" s="186" t="s">
        <v>285</v>
      </c>
      <c r="D174" s="186" t="s">
        <v>286</v>
      </c>
      <c r="E174" s="272">
        <v>293887</v>
      </c>
      <c r="F174" s="299">
        <v>166000</v>
      </c>
      <c r="G174" s="272"/>
      <c r="H174" s="302"/>
      <c r="I174" s="308">
        <f aca="true" t="shared" si="36" ref="I174:I182">E174+G174</f>
        <v>293887</v>
      </c>
      <c r="J174" s="238">
        <f aca="true" t="shared" si="37" ref="J174:J182">F174+H174</f>
        <v>166000</v>
      </c>
      <c r="K174" s="226"/>
      <c r="L174" s="233"/>
      <c r="M174" s="233"/>
      <c r="N174" s="233"/>
      <c r="O174" s="233"/>
      <c r="P174" s="233"/>
      <c r="Q174" s="233"/>
    </row>
    <row r="175" spans="1:11" ht="12.75" customHeight="1">
      <c r="A175" s="183" t="s">
        <v>284</v>
      </c>
      <c r="B175" s="184" t="s">
        <v>125</v>
      </c>
      <c r="C175" s="186" t="s">
        <v>285</v>
      </c>
      <c r="D175" s="186" t="s">
        <v>287</v>
      </c>
      <c r="E175" s="272">
        <v>319597</v>
      </c>
      <c r="F175" s="299">
        <v>1126654</v>
      </c>
      <c r="G175" s="305"/>
      <c r="H175" s="302"/>
      <c r="I175" s="308">
        <f t="shared" si="36"/>
        <v>319597</v>
      </c>
      <c r="J175" s="238">
        <f t="shared" si="37"/>
        <v>1126654</v>
      </c>
      <c r="K175" s="225"/>
    </row>
    <row r="176" spans="1:10" ht="12.75" customHeight="1">
      <c r="A176" s="183" t="s">
        <v>284</v>
      </c>
      <c r="B176" s="184" t="s">
        <v>133</v>
      </c>
      <c r="C176" s="186" t="s">
        <v>285</v>
      </c>
      <c r="D176" s="186" t="s">
        <v>288</v>
      </c>
      <c r="E176" s="272">
        <v>335547</v>
      </c>
      <c r="F176" s="299">
        <v>165803</v>
      </c>
      <c r="G176" s="272"/>
      <c r="H176" s="487">
        <v>-2805</v>
      </c>
      <c r="I176" s="308">
        <f t="shared" si="36"/>
        <v>335547</v>
      </c>
      <c r="J176" s="238">
        <f t="shared" si="37"/>
        <v>162998</v>
      </c>
    </row>
    <row r="177" spans="1:10" ht="12.75" customHeight="1">
      <c r="A177" s="183" t="s">
        <v>284</v>
      </c>
      <c r="B177" s="184" t="s">
        <v>135</v>
      </c>
      <c r="C177" s="186" t="s">
        <v>285</v>
      </c>
      <c r="D177" s="186" t="s">
        <v>289</v>
      </c>
      <c r="E177" s="272">
        <v>154446</v>
      </c>
      <c r="F177" s="299">
        <v>70704</v>
      </c>
      <c r="G177" s="272"/>
      <c r="H177" s="487">
        <v>3393</v>
      </c>
      <c r="I177" s="308">
        <f t="shared" si="36"/>
        <v>154446</v>
      </c>
      <c r="J177" s="238">
        <f t="shared" si="37"/>
        <v>74097</v>
      </c>
    </row>
    <row r="178" spans="1:10" ht="12.75" customHeight="1">
      <c r="A178" s="183" t="s">
        <v>284</v>
      </c>
      <c r="B178" s="184" t="s">
        <v>144</v>
      </c>
      <c r="C178" s="186" t="s">
        <v>285</v>
      </c>
      <c r="D178" s="186" t="s">
        <v>290</v>
      </c>
      <c r="E178" s="272">
        <v>115541</v>
      </c>
      <c r="F178" s="299">
        <v>214930</v>
      </c>
      <c r="G178" s="272"/>
      <c r="H178" s="487">
        <v>-94240</v>
      </c>
      <c r="I178" s="308">
        <f t="shared" si="36"/>
        <v>115541</v>
      </c>
      <c r="J178" s="238">
        <f t="shared" si="37"/>
        <v>120690</v>
      </c>
    </row>
    <row r="179" spans="1:10" ht="12.75" customHeight="1">
      <c r="A179" s="183" t="s">
        <v>284</v>
      </c>
      <c r="B179" s="184" t="s">
        <v>146</v>
      </c>
      <c r="C179" s="186" t="s">
        <v>285</v>
      </c>
      <c r="D179" s="186" t="s">
        <v>291</v>
      </c>
      <c r="E179" s="272">
        <v>25101</v>
      </c>
      <c r="F179" s="299"/>
      <c r="G179" s="272"/>
      <c r="H179" s="487"/>
      <c r="I179" s="308">
        <f t="shared" si="36"/>
        <v>25101</v>
      </c>
      <c r="J179" s="238">
        <f t="shared" si="37"/>
        <v>0</v>
      </c>
    </row>
    <row r="180" spans="1:10" ht="12.75" customHeight="1">
      <c r="A180" s="183" t="s">
        <v>284</v>
      </c>
      <c r="B180" s="184" t="s">
        <v>173</v>
      </c>
      <c r="C180" s="186" t="s">
        <v>285</v>
      </c>
      <c r="D180" s="186" t="s">
        <v>292</v>
      </c>
      <c r="E180" s="272">
        <v>45442</v>
      </c>
      <c r="F180" s="299">
        <v>21576</v>
      </c>
      <c r="G180" s="272"/>
      <c r="H180" s="487">
        <v>-16596</v>
      </c>
      <c r="I180" s="308">
        <f t="shared" si="36"/>
        <v>45442</v>
      </c>
      <c r="J180" s="238">
        <f t="shared" si="37"/>
        <v>4980</v>
      </c>
    </row>
    <row r="181" spans="1:11" ht="12.75" customHeight="1">
      <c r="A181" s="251" t="s">
        <v>284</v>
      </c>
      <c r="B181" s="252" t="s">
        <v>175</v>
      </c>
      <c r="C181" s="253" t="s">
        <v>285</v>
      </c>
      <c r="D181" s="253" t="s">
        <v>318</v>
      </c>
      <c r="E181" s="272">
        <v>0</v>
      </c>
      <c r="F181" s="299">
        <v>150000</v>
      </c>
      <c r="G181" s="272"/>
      <c r="H181" s="317"/>
      <c r="I181" s="308">
        <f t="shared" si="36"/>
        <v>0</v>
      </c>
      <c r="J181" s="238">
        <f t="shared" si="37"/>
        <v>150000</v>
      </c>
      <c r="K181" s="225"/>
    </row>
    <row r="182" spans="1:15" ht="12.75" customHeight="1">
      <c r="A182" s="183" t="s">
        <v>293</v>
      </c>
      <c r="B182" s="184"/>
      <c r="C182" s="186" t="s">
        <v>294</v>
      </c>
      <c r="D182" s="186"/>
      <c r="E182" s="272">
        <v>20475</v>
      </c>
      <c r="F182" s="299"/>
      <c r="G182" s="272">
        <v>-62</v>
      </c>
      <c r="H182" s="299"/>
      <c r="I182" s="308">
        <f t="shared" si="36"/>
        <v>20413</v>
      </c>
      <c r="J182" s="238">
        <f t="shared" si="37"/>
        <v>0</v>
      </c>
      <c r="O182" s="193"/>
    </row>
    <row r="183" spans="1:17" s="185" customFormat="1" ht="13.5" customHeight="1" thickBot="1">
      <c r="A183" s="188"/>
      <c r="B183" s="189"/>
      <c r="C183" s="190" t="s">
        <v>124</v>
      </c>
      <c r="D183" s="190"/>
      <c r="E183" s="273">
        <f aca="true" t="shared" si="38" ref="E183:J183">SUM(E174:E182)</f>
        <v>1310036</v>
      </c>
      <c r="F183" s="301">
        <f t="shared" si="38"/>
        <v>1915667</v>
      </c>
      <c r="G183" s="273">
        <f t="shared" si="38"/>
        <v>-62</v>
      </c>
      <c r="H183" s="301">
        <f t="shared" si="38"/>
        <v>-110248</v>
      </c>
      <c r="I183" s="309">
        <f t="shared" si="38"/>
        <v>1309974</v>
      </c>
      <c r="J183" s="239">
        <f t="shared" si="38"/>
        <v>1805419</v>
      </c>
      <c r="L183" s="194"/>
      <c r="M183" s="194"/>
      <c r="N183" s="194"/>
      <c r="O183" s="194"/>
      <c r="P183" s="193"/>
      <c r="Q183" s="193"/>
    </row>
    <row r="184" spans="1:10" ht="21" customHeight="1">
      <c r="A184" s="550" t="s">
        <v>111</v>
      </c>
      <c r="B184" s="551"/>
      <c r="C184" s="181"/>
      <c r="D184" s="181"/>
      <c r="E184" s="327"/>
      <c r="F184" s="315"/>
      <c r="G184" s="327"/>
      <c r="H184" s="315"/>
      <c r="I184" s="332"/>
      <c r="J184" s="243"/>
    </row>
    <row r="185" spans="1:10" ht="12.75" customHeight="1">
      <c r="A185" s="183" t="s">
        <v>295</v>
      </c>
      <c r="B185" s="184"/>
      <c r="C185" s="187" t="s">
        <v>296</v>
      </c>
      <c r="D185" s="186"/>
      <c r="E185" s="272"/>
      <c r="F185" s="299"/>
      <c r="G185" s="272"/>
      <c r="H185" s="299"/>
      <c r="I185" s="308"/>
      <c r="J185" s="238"/>
    </row>
    <row r="186" spans="1:10" ht="12.75" customHeight="1">
      <c r="A186" s="183" t="s">
        <v>297</v>
      </c>
      <c r="B186" s="184" t="s">
        <v>116</v>
      </c>
      <c r="C186" s="186" t="s">
        <v>298</v>
      </c>
      <c r="D186" s="186" t="s">
        <v>299</v>
      </c>
      <c r="E186" s="272">
        <v>29045</v>
      </c>
      <c r="F186" s="299"/>
      <c r="G186" s="400"/>
      <c r="H186" s="299"/>
      <c r="I186" s="308">
        <f aca="true" t="shared" si="39" ref="I186:I192">E186+G186</f>
        <v>29045</v>
      </c>
      <c r="J186" s="238">
        <f aca="true" t="shared" si="40" ref="J186:J192">F186+H186</f>
        <v>0</v>
      </c>
    </row>
    <row r="187" spans="1:10" ht="12.75" customHeight="1">
      <c r="A187" s="183" t="s">
        <v>297</v>
      </c>
      <c r="B187" s="184" t="s">
        <v>125</v>
      </c>
      <c r="C187" s="186" t="s">
        <v>298</v>
      </c>
      <c r="D187" s="186" t="s">
        <v>300</v>
      </c>
      <c r="E187" s="272">
        <v>11650</v>
      </c>
      <c r="F187" s="299">
        <v>20871</v>
      </c>
      <c r="G187" s="272"/>
      <c r="H187" s="317">
        <v>-1000</v>
      </c>
      <c r="I187" s="308">
        <f t="shared" si="39"/>
        <v>11650</v>
      </c>
      <c r="J187" s="238">
        <f t="shared" si="40"/>
        <v>19871</v>
      </c>
    </row>
    <row r="188" spans="1:10" ht="12.75" customHeight="1">
      <c r="A188" s="183" t="s">
        <v>297</v>
      </c>
      <c r="B188" s="184" t="s">
        <v>133</v>
      </c>
      <c r="C188" s="186" t="s">
        <v>298</v>
      </c>
      <c r="D188" s="186" t="s">
        <v>301</v>
      </c>
      <c r="E188" s="272">
        <v>501759</v>
      </c>
      <c r="F188" s="299">
        <v>8298</v>
      </c>
      <c r="G188" s="272"/>
      <c r="H188" s="299"/>
      <c r="I188" s="308">
        <f t="shared" si="39"/>
        <v>501759</v>
      </c>
      <c r="J188" s="238">
        <f t="shared" si="40"/>
        <v>8298</v>
      </c>
    </row>
    <row r="189" spans="1:10" ht="12.75" customHeight="1">
      <c r="A189" s="183" t="s">
        <v>297</v>
      </c>
      <c r="B189" s="184" t="s">
        <v>135</v>
      </c>
      <c r="C189" s="186" t="s">
        <v>298</v>
      </c>
      <c r="D189" s="186" t="s">
        <v>302</v>
      </c>
      <c r="E189" s="272">
        <v>32015</v>
      </c>
      <c r="F189" s="299">
        <v>9760</v>
      </c>
      <c r="G189" s="272"/>
      <c r="H189" s="299"/>
      <c r="I189" s="308">
        <f t="shared" si="39"/>
        <v>32015</v>
      </c>
      <c r="J189" s="238">
        <f t="shared" si="40"/>
        <v>9760</v>
      </c>
    </row>
    <row r="190" spans="1:11" ht="12.75" customHeight="1">
      <c r="A190" s="183" t="s">
        <v>297</v>
      </c>
      <c r="B190" s="184" t="s">
        <v>144</v>
      </c>
      <c r="C190" s="186" t="s">
        <v>298</v>
      </c>
      <c r="D190" s="186" t="s">
        <v>303</v>
      </c>
      <c r="E190" s="272"/>
      <c r="F190" s="299">
        <v>25000</v>
      </c>
      <c r="G190" s="272"/>
      <c r="H190" s="302"/>
      <c r="I190" s="308">
        <f t="shared" si="39"/>
        <v>0</v>
      </c>
      <c r="J190" s="238">
        <f t="shared" si="40"/>
        <v>25000</v>
      </c>
      <c r="K190" s="225"/>
    </row>
    <row r="191" spans="1:11" ht="12.75" customHeight="1">
      <c r="A191" s="251" t="s">
        <v>297</v>
      </c>
      <c r="B191" s="252" t="s">
        <v>146</v>
      </c>
      <c r="C191" s="253" t="s">
        <v>298</v>
      </c>
      <c r="D191" s="253" t="s">
        <v>311</v>
      </c>
      <c r="E191" s="272">
        <v>4000</v>
      </c>
      <c r="F191" s="299"/>
      <c r="G191" s="305">
        <v>1000</v>
      </c>
      <c r="H191" s="299"/>
      <c r="I191" s="308">
        <f t="shared" si="39"/>
        <v>5000</v>
      </c>
      <c r="J191" s="238">
        <f t="shared" si="40"/>
        <v>0</v>
      </c>
      <c r="K191" s="225"/>
    </row>
    <row r="192" spans="1:15" ht="12.75" customHeight="1">
      <c r="A192" s="183" t="s">
        <v>304</v>
      </c>
      <c r="B192" s="184"/>
      <c r="C192" s="186" t="s">
        <v>305</v>
      </c>
      <c r="D192" s="186"/>
      <c r="E192" s="272">
        <v>16996</v>
      </c>
      <c r="F192" s="299"/>
      <c r="G192" s="272"/>
      <c r="H192" s="299"/>
      <c r="I192" s="308">
        <f t="shared" si="39"/>
        <v>16996</v>
      </c>
      <c r="J192" s="238">
        <f t="shared" si="40"/>
        <v>0</v>
      </c>
      <c r="O192" s="193"/>
    </row>
    <row r="193" spans="1:17" s="185" customFormat="1" ht="12.75" customHeight="1">
      <c r="A193" s="183"/>
      <c r="B193" s="184"/>
      <c r="C193" s="187" t="s">
        <v>124</v>
      </c>
      <c r="D193" s="187"/>
      <c r="E193" s="274">
        <f aca="true" t="shared" si="41" ref="E193:J193">SUM(E186:E192)</f>
        <v>595465</v>
      </c>
      <c r="F193" s="324">
        <f t="shared" si="41"/>
        <v>63929</v>
      </c>
      <c r="G193" s="274">
        <f t="shared" si="41"/>
        <v>1000</v>
      </c>
      <c r="H193" s="324">
        <f t="shared" si="41"/>
        <v>-1000</v>
      </c>
      <c r="I193" s="341">
        <f t="shared" si="41"/>
        <v>596465</v>
      </c>
      <c r="J193" s="245">
        <f t="shared" si="41"/>
        <v>62929</v>
      </c>
      <c r="L193" s="280"/>
      <c r="M193" s="280"/>
      <c r="N193" s="280"/>
      <c r="O193" s="280"/>
      <c r="P193" s="233"/>
      <c r="Q193" s="233"/>
    </row>
    <row r="194" spans="1:15" ht="12.75" customHeight="1" thickBot="1">
      <c r="A194" s="188"/>
      <c r="B194" s="189"/>
      <c r="C194" s="228"/>
      <c r="D194" s="228"/>
      <c r="E194" s="450"/>
      <c r="F194" s="451"/>
      <c r="G194" s="450"/>
      <c r="H194" s="451"/>
      <c r="I194" s="452"/>
      <c r="J194" s="453"/>
      <c r="O194" s="193"/>
    </row>
    <row r="195" spans="1:17" s="185" customFormat="1" ht="18.75" customHeight="1" thickBot="1">
      <c r="A195" s="552" t="s">
        <v>306</v>
      </c>
      <c r="B195" s="553"/>
      <c r="C195" s="553"/>
      <c r="D195" s="446"/>
      <c r="E195" s="447">
        <f aca="true" t="shared" si="42" ref="E195:J195">E9+E18+E35+E57+E66+E79+E97+E108+E131+E155+E172+E183+E193</f>
        <v>22378484</v>
      </c>
      <c r="F195" s="448">
        <f t="shared" si="42"/>
        <v>14007479</v>
      </c>
      <c r="G195" s="447">
        <f t="shared" si="42"/>
        <v>-14827</v>
      </c>
      <c r="H195" s="448">
        <f t="shared" si="42"/>
        <v>-2835246</v>
      </c>
      <c r="I195" s="447">
        <f t="shared" si="42"/>
        <v>22363657</v>
      </c>
      <c r="J195" s="449">
        <f t="shared" si="42"/>
        <v>11172233</v>
      </c>
      <c r="L195" s="280"/>
      <c r="M195" s="280"/>
      <c r="N195" s="280"/>
      <c r="O195" s="280"/>
      <c r="P195" s="193"/>
      <c r="Q195" s="193"/>
    </row>
    <row r="196" spans="1:10" ht="24.75" customHeight="1" thickBot="1">
      <c r="A196" s="442"/>
      <c r="B196" s="443"/>
      <c r="C196" s="444" t="s">
        <v>413</v>
      </c>
      <c r="D196" s="445"/>
      <c r="E196" s="553">
        <f>E195+F195</f>
        <v>36385963</v>
      </c>
      <c r="F196" s="553"/>
      <c r="G196" s="553">
        <f>G195+H195</f>
        <v>-2850073</v>
      </c>
      <c r="H196" s="553"/>
      <c r="I196" s="553">
        <f>I195+J195</f>
        <v>33535890</v>
      </c>
      <c r="J196" s="559"/>
    </row>
    <row r="197" spans="3:10" ht="18" customHeight="1">
      <c r="C197" s="343"/>
      <c r="D197" s="201"/>
      <c r="E197" s="201"/>
      <c r="F197" s="244"/>
      <c r="G197" s="283"/>
      <c r="H197" s="283"/>
      <c r="I197" s="283"/>
      <c r="J197" s="246"/>
    </row>
    <row r="198" spans="1:3" ht="12.75">
      <c r="A198" s="211"/>
      <c r="B198" s="212"/>
      <c r="C198" s="178" t="s">
        <v>307</v>
      </c>
    </row>
    <row r="199" spans="1:10" ht="12.75">
      <c r="A199" s="211"/>
      <c r="B199" s="250"/>
      <c r="C199" s="178" t="s">
        <v>225</v>
      </c>
      <c r="D199" s="232"/>
      <c r="E199" s="232"/>
      <c r="F199" s="197"/>
      <c r="G199" s="197"/>
      <c r="H199" s="197"/>
      <c r="I199" s="197"/>
      <c r="J199" s="197"/>
    </row>
    <row r="200" spans="1:10" ht="12.75">
      <c r="A200" s="211"/>
      <c r="F200" s="197"/>
      <c r="J200" s="197"/>
    </row>
    <row r="201" spans="1:6" ht="12.75">
      <c r="A201" s="211"/>
      <c r="B201" s="178"/>
      <c r="F201" s="197"/>
    </row>
    <row r="202" spans="1:6" ht="12.75">
      <c r="A202" s="211"/>
      <c r="B202" s="178"/>
      <c r="F202" s="197"/>
    </row>
    <row r="203" ht="12.75">
      <c r="F203" s="197"/>
    </row>
    <row r="204" ht="12.75">
      <c r="F204" s="197"/>
    </row>
  </sheetData>
  <sheetProtection/>
  <mergeCells count="49">
    <mergeCell ref="E196:F196"/>
    <mergeCell ref="E162:F162"/>
    <mergeCell ref="I162:J162"/>
    <mergeCell ref="I3:J3"/>
    <mergeCell ref="E80:F80"/>
    <mergeCell ref="I80:J80"/>
    <mergeCell ref="E122:F122"/>
    <mergeCell ref="I122:J122"/>
    <mergeCell ref="I196:J196"/>
    <mergeCell ref="G196:H196"/>
    <mergeCell ref="G162:H162"/>
    <mergeCell ref="L80:M80"/>
    <mergeCell ref="N80:O80"/>
    <mergeCell ref="L162:M162"/>
    <mergeCell ref="N162:O162"/>
    <mergeCell ref="G122:H122"/>
    <mergeCell ref="A98:B98"/>
    <mergeCell ref="A109:B109"/>
    <mergeCell ref="A122:B122"/>
    <mergeCell ref="L2:M2"/>
    <mergeCell ref="L3:M3"/>
    <mergeCell ref="I39:J39"/>
    <mergeCell ref="A3:B3"/>
    <mergeCell ref="G3:H3"/>
    <mergeCell ref="C5:D5"/>
    <mergeCell ref="A10:B10"/>
    <mergeCell ref="A195:C195"/>
    <mergeCell ref="A156:B156"/>
    <mergeCell ref="A184:B184"/>
    <mergeCell ref="A162:B162"/>
    <mergeCell ref="E3:F3"/>
    <mergeCell ref="A80:B80"/>
    <mergeCell ref="G80:H80"/>
    <mergeCell ref="A19:B19"/>
    <mergeCell ref="A39:B39"/>
    <mergeCell ref="G39:H39"/>
    <mergeCell ref="A58:B58"/>
    <mergeCell ref="E39:F39"/>
    <mergeCell ref="A67:B67"/>
    <mergeCell ref="P162:Q162"/>
    <mergeCell ref="P80:Q80"/>
    <mergeCell ref="L122:M122"/>
    <mergeCell ref="N122:O122"/>
    <mergeCell ref="P122:Q122"/>
    <mergeCell ref="P3:Q3"/>
    <mergeCell ref="L39:M39"/>
    <mergeCell ref="N39:O39"/>
    <mergeCell ref="P39:Q39"/>
    <mergeCell ref="N3:O3"/>
  </mergeCells>
  <printOptions/>
  <pageMargins left="0.3937007874015748" right="0.26" top="0.48" bottom="0.37" header="0.22" footer="0.39"/>
  <pageSetup horizontalDpi="600" verticalDpi="600" orientation="landscape" paperSize="9" r:id="rId1"/>
  <headerFooter alignWithMargins="0">
    <oddHeader>&amp;C&amp;"Times New Roman CE,Tučné"&amp;14Rozpočet Mesta Spišská Nová Ves na rok 2009 v €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35.8515625" style="0" customWidth="1"/>
    <col min="2" max="3" width="15.57421875" style="0" customWidth="1"/>
    <col min="4" max="4" width="18.00390625" style="0" customWidth="1"/>
    <col min="5" max="5" width="14.7109375" style="0" customWidth="1"/>
    <col min="7" max="7" width="9.7109375" style="0" bestFit="1" customWidth="1"/>
    <col min="8" max="9" width="10.140625" style="0" bestFit="1" customWidth="1"/>
  </cols>
  <sheetData>
    <row r="1" spans="1:5" ht="28.5" customHeight="1">
      <c r="A1" s="264" t="s">
        <v>344</v>
      </c>
      <c r="B1" s="265" t="s">
        <v>333</v>
      </c>
      <c r="C1" s="560" t="s">
        <v>383</v>
      </c>
      <c r="D1" s="524"/>
      <c r="E1" s="297" t="s">
        <v>369</v>
      </c>
    </row>
    <row r="2" spans="1:5" ht="15">
      <c r="A2" s="186"/>
      <c r="B2" s="186"/>
      <c r="C2" s="490" t="s">
        <v>411</v>
      </c>
      <c r="D2" s="490" t="s">
        <v>412</v>
      </c>
      <c r="E2" s="288"/>
    </row>
    <row r="3" spans="1:5" ht="12.75">
      <c r="A3" s="186" t="s">
        <v>219</v>
      </c>
      <c r="B3" s="186">
        <v>49790</v>
      </c>
      <c r="C3" s="491"/>
      <c r="D3" s="491"/>
      <c r="E3" s="186">
        <f>B3+C3+D3</f>
        <v>49790</v>
      </c>
    </row>
    <row r="4" spans="1:5" ht="12.75">
      <c r="A4" s="186" t="s">
        <v>374</v>
      </c>
      <c r="B4" s="186">
        <v>165803</v>
      </c>
      <c r="C4" s="491">
        <v>-2805</v>
      </c>
      <c r="D4" s="491"/>
      <c r="E4" s="186">
        <f aca="true" t="shared" si="0" ref="E4:E27">B4+C4+D4</f>
        <v>162998</v>
      </c>
    </row>
    <row r="5" spans="1:5" ht="12.75">
      <c r="A5" s="186" t="s">
        <v>375</v>
      </c>
      <c r="B5" s="186">
        <v>70704</v>
      </c>
      <c r="C5" s="491"/>
      <c r="D5" s="491">
        <v>3393</v>
      </c>
      <c r="E5" s="186">
        <f t="shared" si="0"/>
        <v>74097</v>
      </c>
    </row>
    <row r="6" spans="1:5" ht="12.75">
      <c r="A6" s="186" t="s">
        <v>376</v>
      </c>
      <c r="B6" s="186">
        <v>214930</v>
      </c>
      <c r="C6" s="491">
        <v>-94240</v>
      </c>
      <c r="D6" s="491"/>
      <c r="E6" s="186">
        <f t="shared" si="0"/>
        <v>120690</v>
      </c>
    </row>
    <row r="7" spans="1:5" ht="12.75">
      <c r="A7" s="186" t="s">
        <v>382</v>
      </c>
      <c r="B7" s="186">
        <v>21576</v>
      </c>
      <c r="C7" s="491">
        <v>-16596</v>
      </c>
      <c r="D7" s="491"/>
      <c r="E7" s="186">
        <f t="shared" si="0"/>
        <v>4980</v>
      </c>
    </row>
    <row r="8" spans="1:5" ht="12.75">
      <c r="A8" s="186" t="s">
        <v>334</v>
      </c>
      <c r="B8" s="263">
        <v>166000</v>
      </c>
      <c r="C8" s="491"/>
      <c r="D8" s="491"/>
      <c r="E8" s="186">
        <f t="shared" si="0"/>
        <v>166000</v>
      </c>
    </row>
    <row r="9" spans="1:5" ht="12.75">
      <c r="A9" s="186" t="s">
        <v>359</v>
      </c>
      <c r="B9" s="186">
        <v>136297</v>
      </c>
      <c r="C9" s="491"/>
      <c r="D9" s="491">
        <v>166417</v>
      </c>
      <c r="E9" s="186">
        <f t="shared" si="0"/>
        <v>302714</v>
      </c>
    </row>
    <row r="10" spans="1:5" ht="12.75">
      <c r="A10" s="186" t="s">
        <v>335</v>
      </c>
      <c r="B10" s="263">
        <v>150000</v>
      </c>
      <c r="C10" s="491"/>
      <c r="D10" s="491"/>
      <c r="E10" s="186">
        <f t="shared" si="0"/>
        <v>150000</v>
      </c>
    </row>
    <row r="11" spans="1:5" ht="12.75">
      <c r="A11" s="186" t="s">
        <v>336</v>
      </c>
      <c r="B11" s="186">
        <v>258580</v>
      </c>
      <c r="C11" s="491"/>
      <c r="D11" s="491"/>
      <c r="E11" s="186">
        <f t="shared" si="0"/>
        <v>258580</v>
      </c>
    </row>
    <row r="12" spans="1:5" ht="12.75">
      <c r="A12" s="186" t="s">
        <v>337</v>
      </c>
      <c r="B12" s="186">
        <v>633838</v>
      </c>
      <c r="C12" s="491">
        <v>-49790</v>
      </c>
      <c r="D12" s="491"/>
      <c r="E12" s="186">
        <f t="shared" si="0"/>
        <v>584048</v>
      </c>
    </row>
    <row r="13" spans="1:5" ht="12.75">
      <c r="A13" s="186" t="s">
        <v>338</v>
      </c>
      <c r="B13" s="263">
        <v>24895</v>
      </c>
      <c r="C13" s="491"/>
      <c r="D13" s="491"/>
      <c r="E13" s="186">
        <f t="shared" si="0"/>
        <v>24895</v>
      </c>
    </row>
    <row r="14" spans="1:5" ht="12.75">
      <c r="A14" s="186" t="s">
        <v>339</v>
      </c>
      <c r="B14" s="263">
        <v>29000</v>
      </c>
      <c r="C14" s="491">
        <v>-11500</v>
      </c>
      <c r="D14" s="491"/>
      <c r="E14" s="186">
        <f t="shared" si="0"/>
        <v>17500</v>
      </c>
    </row>
    <row r="15" spans="1:5" ht="12.75">
      <c r="A15" s="186" t="s">
        <v>330</v>
      </c>
      <c r="B15" s="263">
        <v>330000</v>
      </c>
      <c r="C15" s="491">
        <v>-330000</v>
      </c>
      <c r="D15" s="491"/>
      <c r="E15" s="186">
        <f t="shared" si="0"/>
        <v>0</v>
      </c>
    </row>
    <row r="16" spans="1:5" ht="12.75">
      <c r="A16" s="186" t="s">
        <v>340</v>
      </c>
      <c r="B16" s="263">
        <v>1000000</v>
      </c>
      <c r="C16" s="491">
        <v>-1000000</v>
      </c>
      <c r="D16" s="491"/>
      <c r="E16" s="186">
        <f t="shared" si="0"/>
        <v>0</v>
      </c>
    </row>
    <row r="17" spans="1:5" ht="12.75">
      <c r="A17" s="186" t="s">
        <v>341</v>
      </c>
      <c r="B17" s="263">
        <v>27000</v>
      </c>
      <c r="C17" s="491"/>
      <c r="D17" s="491"/>
      <c r="E17" s="186">
        <f t="shared" si="0"/>
        <v>27000</v>
      </c>
    </row>
    <row r="18" spans="1:5" ht="12.75">
      <c r="A18" s="186" t="s">
        <v>342</v>
      </c>
      <c r="B18" s="186">
        <v>201587</v>
      </c>
      <c r="C18" s="491"/>
      <c r="D18" s="491"/>
      <c r="E18" s="186">
        <f t="shared" si="0"/>
        <v>201587</v>
      </c>
    </row>
    <row r="19" spans="1:5" ht="12.75">
      <c r="A19" s="186" t="s">
        <v>343</v>
      </c>
      <c r="B19" s="263">
        <v>12000</v>
      </c>
      <c r="C19" s="491"/>
      <c r="D19" s="491"/>
      <c r="E19" s="186">
        <f t="shared" si="0"/>
        <v>12000</v>
      </c>
    </row>
    <row r="20" spans="1:5" ht="12.75">
      <c r="A20" s="186" t="s">
        <v>370</v>
      </c>
      <c r="B20" s="263"/>
      <c r="C20" s="491"/>
      <c r="D20" s="491">
        <v>25000</v>
      </c>
      <c r="E20" s="186">
        <f t="shared" si="0"/>
        <v>25000</v>
      </c>
    </row>
    <row r="21" spans="1:5" ht="12.75">
      <c r="A21" s="186" t="s">
        <v>371</v>
      </c>
      <c r="B21" s="263"/>
      <c r="C21" s="491"/>
      <c r="D21" s="491">
        <v>16597</v>
      </c>
      <c r="E21" s="186">
        <f t="shared" si="0"/>
        <v>16597</v>
      </c>
    </row>
    <row r="22" spans="1:5" ht="12.75">
      <c r="A22" s="186" t="s">
        <v>372</v>
      </c>
      <c r="B22" s="263"/>
      <c r="C22" s="491"/>
      <c r="D22" s="491">
        <v>19916</v>
      </c>
      <c r="E22" s="186">
        <f t="shared" si="0"/>
        <v>19916</v>
      </c>
    </row>
    <row r="23" spans="1:5" ht="12.75">
      <c r="A23" s="186" t="s">
        <v>373</v>
      </c>
      <c r="B23" s="263"/>
      <c r="C23" s="491"/>
      <c r="D23" s="491">
        <v>45642</v>
      </c>
      <c r="E23" s="186">
        <f t="shared" si="0"/>
        <v>45642</v>
      </c>
    </row>
    <row r="24" spans="1:5" ht="12.75">
      <c r="A24" s="186" t="s">
        <v>199</v>
      </c>
      <c r="B24" s="263"/>
      <c r="C24" s="491"/>
      <c r="D24" s="491">
        <v>342440</v>
      </c>
      <c r="E24" s="186">
        <f t="shared" si="0"/>
        <v>342440</v>
      </c>
    </row>
    <row r="25" spans="1:5" ht="12.75">
      <c r="A25" s="186" t="s">
        <v>415</v>
      </c>
      <c r="B25" s="263"/>
      <c r="C25" s="491"/>
      <c r="D25" s="491">
        <v>53488</v>
      </c>
      <c r="E25" s="186">
        <f t="shared" si="0"/>
        <v>53488</v>
      </c>
    </row>
    <row r="26" spans="1:5" ht="12.75">
      <c r="A26" s="186" t="s">
        <v>416</v>
      </c>
      <c r="B26" s="263"/>
      <c r="C26" s="491"/>
      <c r="D26" s="491">
        <v>72431</v>
      </c>
      <c r="E26" s="186">
        <f t="shared" si="0"/>
        <v>72431</v>
      </c>
    </row>
    <row r="27" spans="1:5" ht="12.75">
      <c r="A27" s="186" t="s">
        <v>417</v>
      </c>
      <c r="B27" s="263"/>
      <c r="C27" s="491"/>
      <c r="D27" s="491">
        <v>105635</v>
      </c>
      <c r="E27" s="186">
        <f t="shared" si="0"/>
        <v>105635</v>
      </c>
    </row>
    <row r="28" spans="1:5" ht="12.75">
      <c r="A28" s="186"/>
      <c r="B28" s="263"/>
      <c r="C28" s="491"/>
      <c r="D28" s="491"/>
      <c r="E28" s="186"/>
    </row>
    <row r="29" spans="1:5" ht="12.75">
      <c r="A29" s="186"/>
      <c r="B29" s="187">
        <f>SUM(B2:B28)</f>
        <v>3492000</v>
      </c>
      <c r="C29" s="187">
        <f>SUM(C2:C28)</f>
        <v>-1504931</v>
      </c>
      <c r="D29" s="187">
        <f>SUM(D2:D28)</f>
        <v>850959</v>
      </c>
      <c r="E29" s="187">
        <f>SUM(E2:E28)</f>
        <v>2838028</v>
      </c>
    </row>
    <row r="31" spans="3:4" ht="12.75">
      <c r="C31" s="525">
        <f>D29+C29</f>
        <v>-653972</v>
      </c>
      <c r="D31" s="525"/>
    </row>
    <row r="41" spans="1:3" ht="12.75">
      <c r="A41" s="186"/>
      <c r="B41" s="186"/>
      <c r="C41" s="195"/>
    </row>
    <row r="42" spans="1:3" ht="15">
      <c r="A42" s="266" t="s">
        <v>345</v>
      </c>
      <c r="B42" s="265" t="s">
        <v>346</v>
      </c>
      <c r="C42" s="488"/>
    </row>
    <row r="43" spans="1:8" ht="12.75">
      <c r="A43" s="186"/>
      <c r="B43" s="186"/>
      <c r="C43" s="195"/>
      <c r="H43" t="s">
        <v>357</v>
      </c>
    </row>
    <row r="44" spans="1:3" ht="12.75">
      <c r="A44" s="186" t="s">
        <v>347</v>
      </c>
      <c r="B44" s="263">
        <v>24895</v>
      </c>
      <c r="C44" s="226"/>
    </row>
    <row r="45" spans="1:3" ht="12.75">
      <c r="A45" s="186" t="s">
        <v>348</v>
      </c>
      <c r="B45" s="263">
        <v>330000</v>
      </c>
      <c r="C45" s="226"/>
    </row>
    <row r="46" spans="1:3" ht="12.75">
      <c r="A46" s="186" t="s">
        <v>349</v>
      </c>
      <c r="B46" s="263">
        <v>7045</v>
      </c>
      <c r="C46" s="226"/>
    </row>
    <row r="47" spans="1:3" ht="12.75">
      <c r="A47" s="186" t="s">
        <v>350</v>
      </c>
      <c r="B47" s="263">
        <v>70000</v>
      </c>
      <c r="C47" s="226"/>
    </row>
    <row r="48" spans="1:3" ht="12.75">
      <c r="A48" s="186" t="s">
        <v>418</v>
      </c>
      <c r="B48" s="263">
        <v>43770</v>
      </c>
      <c r="C48" s="226"/>
    </row>
    <row r="49" spans="1:3" ht="12.75">
      <c r="A49" s="186" t="s">
        <v>351</v>
      </c>
      <c r="B49" s="263">
        <v>67700</v>
      </c>
      <c r="C49" s="226"/>
    </row>
    <row r="50" spans="1:3" ht="12.75">
      <c r="A50" s="186" t="s">
        <v>352</v>
      </c>
      <c r="B50" s="263">
        <v>70300</v>
      </c>
      <c r="C50" s="226"/>
    </row>
    <row r="51" spans="1:3" ht="12.75">
      <c r="A51" s="186"/>
      <c r="B51" s="282">
        <f>SUM(B44:B50)</f>
        <v>613710</v>
      </c>
      <c r="C51" s="489"/>
    </row>
    <row r="53" spans="1:4" ht="12.75">
      <c r="A53" s="281" t="s">
        <v>353</v>
      </c>
      <c r="B53" s="186" t="s">
        <v>355</v>
      </c>
      <c r="C53" s="186"/>
      <c r="D53" s="288"/>
    </row>
    <row r="54" spans="1:4" ht="12.75">
      <c r="A54" s="208" t="s">
        <v>354</v>
      </c>
      <c r="B54" s="186" t="s">
        <v>356</v>
      </c>
      <c r="C54" s="186"/>
      <c r="D54" s="288"/>
    </row>
  </sheetData>
  <sheetProtection/>
  <mergeCells count="2">
    <mergeCell ref="C1:D1"/>
    <mergeCell ref="C31:D3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&amp;C&amp;"Times New Roman,Tučné"&amp;14Prehľad kapitálových výdavkov financovaných z úveru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3.28125" style="0" customWidth="1"/>
    <col min="2" max="6" width="11.140625" style="0" customWidth="1"/>
    <col min="7" max="7" width="17.140625" style="0" customWidth="1"/>
    <col min="8" max="12" width="12.421875" style="0" customWidth="1"/>
  </cols>
  <sheetData>
    <row r="1" spans="1:14" ht="38.25">
      <c r="A1" s="495" t="s">
        <v>1</v>
      </c>
      <c r="B1" s="496" t="s">
        <v>434</v>
      </c>
      <c r="C1" s="497" t="s">
        <v>431</v>
      </c>
      <c r="D1" s="498" t="s">
        <v>435</v>
      </c>
      <c r="E1" s="494" t="s">
        <v>437</v>
      </c>
      <c r="F1" s="499" t="s">
        <v>440</v>
      </c>
      <c r="G1" s="195"/>
      <c r="H1" s="496" t="s">
        <v>434</v>
      </c>
      <c r="I1" s="497" t="s">
        <v>431</v>
      </c>
      <c r="J1" s="498" t="s">
        <v>435</v>
      </c>
      <c r="K1" s="499" t="s">
        <v>437</v>
      </c>
      <c r="L1" s="499" t="s">
        <v>436</v>
      </c>
      <c r="M1" s="195"/>
      <c r="N1" s="195"/>
    </row>
    <row r="2" spans="1:14" ht="12.75">
      <c r="A2" s="500" t="s">
        <v>420</v>
      </c>
      <c r="B2" s="271">
        <v>17937463</v>
      </c>
      <c r="C2" s="271">
        <v>19293069</v>
      </c>
      <c r="D2" s="271">
        <v>20984731</v>
      </c>
      <c r="E2" s="271">
        <v>24431820</v>
      </c>
      <c r="F2" s="501">
        <v>22451962</v>
      </c>
      <c r="G2" s="502" t="s">
        <v>420</v>
      </c>
      <c r="H2" s="271">
        <v>17937463</v>
      </c>
      <c r="I2" s="271">
        <v>19293069</v>
      </c>
      <c r="J2" s="271">
        <v>20984731</v>
      </c>
      <c r="K2" s="271">
        <v>24431820</v>
      </c>
      <c r="L2" s="501">
        <v>22451962</v>
      </c>
      <c r="M2" s="195"/>
      <c r="N2" s="195"/>
    </row>
    <row r="3" spans="1:14" ht="12.75">
      <c r="A3" s="478" t="s">
        <v>421</v>
      </c>
      <c r="B3" s="249">
        <v>398261</v>
      </c>
      <c r="C3" s="249">
        <v>1013875</v>
      </c>
      <c r="D3" s="249">
        <v>1071765</v>
      </c>
      <c r="E3" s="249">
        <v>8250481</v>
      </c>
      <c r="F3" s="503">
        <v>749215</v>
      </c>
      <c r="G3" s="504" t="s">
        <v>424</v>
      </c>
      <c r="H3" s="271">
        <v>15085541</v>
      </c>
      <c r="I3" s="271">
        <v>16978158</v>
      </c>
      <c r="J3" s="271">
        <v>18044115</v>
      </c>
      <c r="K3" s="271">
        <v>20246930</v>
      </c>
      <c r="L3" s="501">
        <v>22147399</v>
      </c>
      <c r="M3" s="195"/>
      <c r="N3" s="195"/>
    </row>
    <row r="4" spans="1:14" ht="12.75">
      <c r="A4" s="479"/>
      <c r="B4" s="208">
        <f>SUM(B2:B3)</f>
        <v>18335724</v>
      </c>
      <c r="C4" s="208">
        <f>SUM(C2:C3)</f>
        <v>20306944</v>
      </c>
      <c r="D4" s="208">
        <f>SUM(D2:D3)</f>
        <v>22056496</v>
      </c>
      <c r="E4" s="208">
        <f>SUM(E2:E3)</f>
        <v>32682301</v>
      </c>
      <c r="F4" s="505">
        <f>SUM(F2:F3)</f>
        <v>23201177</v>
      </c>
      <c r="G4" s="233"/>
      <c r="H4" s="195"/>
      <c r="I4" s="195"/>
      <c r="J4" s="195"/>
      <c r="K4" s="195"/>
      <c r="L4" s="195"/>
      <c r="M4" s="195"/>
      <c r="N4" s="195"/>
    </row>
    <row r="5" spans="1:14" ht="12.75">
      <c r="A5" s="506" t="s">
        <v>422</v>
      </c>
      <c r="B5" s="319">
        <v>111498</v>
      </c>
      <c r="C5" s="319">
        <v>3329715</v>
      </c>
      <c r="D5" s="319">
        <v>1056297</v>
      </c>
      <c r="E5" s="319">
        <v>855938</v>
      </c>
      <c r="F5" s="507">
        <v>10334713</v>
      </c>
      <c r="G5" s="195"/>
      <c r="H5" s="195"/>
      <c r="I5" s="195"/>
      <c r="J5" s="195"/>
      <c r="K5" s="195"/>
      <c r="L5" s="195"/>
      <c r="M5" s="195"/>
      <c r="N5" s="195"/>
    </row>
    <row r="6" spans="1:14" ht="13.5" thickBot="1">
      <c r="A6" s="508" t="s">
        <v>423</v>
      </c>
      <c r="B6" s="187">
        <f>SUM(B2+B3+B5)</f>
        <v>18447222</v>
      </c>
      <c r="C6" s="187">
        <f>SUM(C2+C3+C5)</f>
        <v>23636659</v>
      </c>
      <c r="D6" s="187">
        <f>SUM(D2+D3+D5)</f>
        <v>23112793</v>
      </c>
      <c r="E6" s="187">
        <f>SUM(E2+E3+E5)</f>
        <v>33538239</v>
      </c>
      <c r="F6" s="509">
        <f>SUM(F2+F3+F5)</f>
        <v>33535890</v>
      </c>
      <c r="G6" s="201"/>
      <c r="H6" s="201"/>
      <c r="I6" s="201"/>
      <c r="J6" s="201"/>
      <c r="K6" s="201"/>
      <c r="L6" s="201"/>
      <c r="M6" s="201"/>
      <c r="N6" s="201"/>
    </row>
    <row r="7" spans="1:14" ht="38.25">
      <c r="A7" s="510" t="s">
        <v>438</v>
      </c>
      <c r="B7" s="496" t="s">
        <v>434</v>
      </c>
      <c r="C7" s="497" t="s">
        <v>431</v>
      </c>
      <c r="D7" s="498" t="s">
        <v>435</v>
      </c>
      <c r="E7" s="494" t="s">
        <v>437</v>
      </c>
      <c r="F7" s="499" t="s">
        <v>440</v>
      </c>
      <c r="M7" s="195"/>
      <c r="N7" s="195"/>
    </row>
    <row r="8" spans="1:14" ht="12.75">
      <c r="A8" s="500" t="s">
        <v>424</v>
      </c>
      <c r="B8" s="271">
        <v>15085541</v>
      </c>
      <c r="C8" s="271">
        <v>16978158</v>
      </c>
      <c r="D8" s="271">
        <v>18044115</v>
      </c>
      <c r="E8" s="271">
        <v>20246930</v>
      </c>
      <c r="F8" s="501">
        <v>22147399</v>
      </c>
      <c r="M8" s="195"/>
      <c r="N8" s="195"/>
    </row>
    <row r="9" spans="1:14" ht="12.75">
      <c r="A9" s="478" t="s">
        <v>425</v>
      </c>
      <c r="B9" s="249">
        <v>1893713</v>
      </c>
      <c r="C9" s="249">
        <v>4505278</v>
      </c>
      <c r="D9" s="249">
        <v>4038804</v>
      </c>
      <c r="E9" s="249">
        <v>5632776</v>
      </c>
      <c r="F9" s="503">
        <v>11172233</v>
      </c>
      <c r="M9" s="195"/>
      <c r="N9" s="195"/>
    </row>
    <row r="10" spans="1:14" ht="12.75">
      <c r="A10" s="479"/>
      <c r="B10" s="208">
        <f>SUM(B8:B9)</f>
        <v>16979254</v>
      </c>
      <c r="C10" s="208">
        <f>SUM(C8:C9)</f>
        <v>21483436</v>
      </c>
      <c r="D10" s="208">
        <f>SUM(D8:D9)</f>
        <v>22082919</v>
      </c>
      <c r="E10" s="208">
        <f>SUM(E8:E9)</f>
        <v>25879706</v>
      </c>
      <c r="F10" s="505">
        <f>SUM(F8:F9)</f>
        <v>33319632</v>
      </c>
      <c r="G10" s="233"/>
      <c r="H10" s="195"/>
      <c r="I10" s="195"/>
      <c r="J10" s="195"/>
      <c r="K10" s="195"/>
      <c r="L10" s="195"/>
      <c r="M10" s="195"/>
      <c r="N10" s="195"/>
    </row>
    <row r="11" spans="1:14" ht="12.75">
      <c r="A11" s="506" t="s">
        <v>426</v>
      </c>
      <c r="B11" s="319">
        <v>286298</v>
      </c>
      <c r="C11" s="319">
        <v>1093209</v>
      </c>
      <c r="D11" s="319">
        <v>479287</v>
      </c>
      <c r="E11" s="319">
        <v>281352</v>
      </c>
      <c r="F11" s="507">
        <v>216258</v>
      </c>
      <c r="G11" s="195"/>
      <c r="H11" s="195"/>
      <c r="I11" s="195"/>
      <c r="J11" s="195"/>
      <c r="K11" s="195"/>
      <c r="L11" s="195"/>
      <c r="M11" s="195"/>
      <c r="N11" s="195"/>
    </row>
    <row r="12" spans="1:14" ht="12.75">
      <c r="A12" s="511" t="s">
        <v>427</v>
      </c>
      <c r="B12" s="187">
        <f>SUM(B8+B9+B11)</f>
        <v>17265552</v>
      </c>
      <c r="C12" s="187">
        <f>SUM(C8+C9+C11)</f>
        <v>22576645</v>
      </c>
      <c r="D12" s="187">
        <f>SUM(D8+D9+D11)</f>
        <v>22562206</v>
      </c>
      <c r="E12" s="187">
        <f>SUM(E8+E9+E11)</f>
        <v>26161058</v>
      </c>
      <c r="F12" s="509">
        <f>SUM(F8+F9+F11)</f>
        <v>33535890</v>
      </c>
      <c r="G12" s="201"/>
      <c r="H12" s="512"/>
      <c r="I12" s="201"/>
      <c r="J12" s="201"/>
      <c r="K12" s="201"/>
      <c r="L12" s="201"/>
      <c r="M12" s="201"/>
      <c r="N12" s="201"/>
    </row>
    <row r="13" spans="1:14" ht="12.75">
      <c r="A13" s="479"/>
      <c r="B13" s="186"/>
      <c r="C13" s="208"/>
      <c r="D13" s="208"/>
      <c r="E13" s="513"/>
      <c r="F13" s="514"/>
      <c r="G13" s="195"/>
      <c r="H13" s="195"/>
      <c r="I13" s="195"/>
      <c r="J13" s="195"/>
      <c r="K13" s="195"/>
      <c r="L13" s="195"/>
      <c r="M13" s="195"/>
      <c r="N13" s="195"/>
    </row>
    <row r="14" spans="1:14" ht="14.25" thickBot="1">
      <c r="A14" s="515" t="s">
        <v>430</v>
      </c>
      <c r="B14" s="516">
        <v>1181670</v>
      </c>
      <c r="C14" s="516">
        <v>1060015</v>
      </c>
      <c r="D14" s="516">
        <v>550588</v>
      </c>
      <c r="E14" s="516">
        <f>'[1]Rekapitulácia v Sk'!E12/'[1]Rekapitulácia v Eur'!$H$12*1000</f>
        <v>7377182.500165969</v>
      </c>
      <c r="F14" s="517">
        <f>'[1]Rekapitulácia v Sk'!F12/'[1]Rekapitulácia v Eur'!$H$12*1000</f>
        <v>0</v>
      </c>
      <c r="G14" s="195"/>
      <c r="H14" s="518"/>
      <c r="I14" s="519"/>
      <c r="J14" s="518"/>
      <c r="K14" s="518"/>
      <c r="L14" s="518"/>
      <c r="M14" s="195"/>
      <c r="N14" s="195"/>
    </row>
    <row r="15" spans="1:14" ht="12.75">
      <c r="A15" s="526" t="s">
        <v>432</v>
      </c>
      <c r="B15" s="527"/>
      <c r="C15" s="528"/>
      <c r="D15" s="181"/>
      <c r="E15" s="520"/>
      <c r="F15" s="521"/>
      <c r="G15" s="195"/>
      <c r="H15" s="195"/>
      <c r="I15" s="195"/>
      <c r="J15" s="195"/>
      <c r="K15" s="195"/>
      <c r="L15" s="195"/>
      <c r="M15" s="195"/>
      <c r="N15" s="195"/>
    </row>
    <row r="16" spans="1:14" ht="12.75">
      <c r="A16" s="500" t="s">
        <v>428</v>
      </c>
      <c r="B16" s="271">
        <f aca="true" t="shared" si="0" ref="B16:F17">B2-B8</f>
        <v>2851922</v>
      </c>
      <c r="C16" s="271">
        <f t="shared" si="0"/>
        <v>2314911</v>
      </c>
      <c r="D16" s="271">
        <f t="shared" si="0"/>
        <v>2940616</v>
      </c>
      <c r="E16" s="271">
        <f t="shared" si="0"/>
        <v>4184890</v>
      </c>
      <c r="F16" s="501">
        <f t="shared" si="0"/>
        <v>304563</v>
      </c>
      <c r="G16" s="233"/>
      <c r="H16" s="195"/>
      <c r="I16" s="195"/>
      <c r="J16" s="195"/>
      <c r="K16" s="195"/>
      <c r="L16" s="195"/>
      <c r="M16" s="195"/>
      <c r="N16" s="195"/>
    </row>
    <row r="17" spans="1:14" ht="12.75">
      <c r="A17" s="478" t="s">
        <v>429</v>
      </c>
      <c r="B17" s="249">
        <f t="shared" si="0"/>
        <v>-1495452</v>
      </c>
      <c r="C17" s="249">
        <f t="shared" si="0"/>
        <v>-3491403</v>
      </c>
      <c r="D17" s="249">
        <f t="shared" si="0"/>
        <v>-2967039</v>
      </c>
      <c r="E17" s="249">
        <f t="shared" si="0"/>
        <v>2617705</v>
      </c>
      <c r="F17" s="503">
        <f t="shared" si="0"/>
        <v>-10423018</v>
      </c>
      <c r="G17" s="233"/>
      <c r="H17" s="195"/>
      <c r="I17" s="195"/>
      <c r="J17" s="195"/>
      <c r="K17" s="195"/>
      <c r="L17" s="195"/>
      <c r="M17" s="195"/>
      <c r="N17" s="195"/>
    </row>
    <row r="18" spans="1:14" ht="12.75">
      <c r="A18" s="506" t="s">
        <v>149</v>
      </c>
      <c r="B18" s="319">
        <f>B5-B11</f>
        <v>-174800</v>
      </c>
      <c r="C18" s="319">
        <f>C5-C11</f>
        <v>2236506</v>
      </c>
      <c r="D18" s="319">
        <f>D5-D11</f>
        <v>577010</v>
      </c>
      <c r="E18" s="319">
        <f>E5-E11</f>
        <v>574586</v>
      </c>
      <c r="F18" s="507">
        <f>F5-F11</f>
        <v>10118455</v>
      </c>
      <c r="G18" s="195"/>
      <c r="H18" s="195"/>
      <c r="I18" s="195"/>
      <c r="J18" s="195"/>
      <c r="K18" s="195"/>
      <c r="L18" s="195"/>
      <c r="M18" s="195"/>
      <c r="N18" s="195"/>
    </row>
    <row r="19" spans="1:14" ht="13.5" thickBot="1">
      <c r="A19" s="508" t="s">
        <v>433</v>
      </c>
      <c r="B19" s="228">
        <f>SUM(B16:B18)</f>
        <v>1181670</v>
      </c>
      <c r="C19" s="228">
        <f>SUM(C16:C18)</f>
        <v>1060014</v>
      </c>
      <c r="D19" s="228">
        <f>SUM(D16:D18)</f>
        <v>550587</v>
      </c>
      <c r="E19" s="228">
        <f>SUM(E16:E18)</f>
        <v>7377181</v>
      </c>
      <c r="F19" s="522">
        <f>SUM(F16:F18)</f>
        <v>0</v>
      </c>
      <c r="G19" s="201"/>
      <c r="H19" s="201"/>
      <c r="I19" s="201"/>
      <c r="J19" s="201"/>
      <c r="K19" s="201"/>
      <c r="L19" s="201"/>
      <c r="M19" s="201"/>
      <c r="N19" s="201"/>
    </row>
    <row r="20" spans="1:14" ht="13.5" thickBo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25.5">
      <c r="A21" s="195" t="s">
        <v>419</v>
      </c>
      <c r="B21" s="195"/>
      <c r="C21" s="195"/>
      <c r="D21" s="195"/>
      <c r="E21" s="195"/>
      <c r="F21" s="195"/>
      <c r="G21" s="195"/>
      <c r="H21" s="496" t="s">
        <v>434</v>
      </c>
      <c r="I21" s="497" t="s">
        <v>431</v>
      </c>
      <c r="J21" s="498" t="s">
        <v>435</v>
      </c>
      <c r="K21" s="499" t="s">
        <v>437</v>
      </c>
      <c r="L21" s="499" t="s">
        <v>436</v>
      </c>
      <c r="M21" s="195"/>
      <c r="N21" s="195"/>
    </row>
    <row r="22" spans="1:14" ht="12.75">
      <c r="A22" s="195"/>
      <c r="B22" s="195"/>
      <c r="C22" s="185" t="s">
        <v>439</v>
      </c>
      <c r="D22" s="195"/>
      <c r="E22" s="195"/>
      <c r="F22" s="195"/>
      <c r="G22" s="502" t="s">
        <v>421</v>
      </c>
      <c r="H22" s="249">
        <v>398261</v>
      </c>
      <c r="I22" s="249">
        <v>1013875</v>
      </c>
      <c r="J22" s="249">
        <v>1071765</v>
      </c>
      <c r="K22" s="249">
        <v>8250481</v>
      </c>
      <c r="L22" s="503">
        <v>749215</v>
      </c>
      <c r="M22" s="195"/>
      <c r="N22" s="195"/>
    </row>
    <row r="23" spans="1:14" ht="12.75">
      <c r="A23" s="195"/>
      <c r="B23" s="195"/>
      <c r="C23" s="195"/>
      <c r="D23" s="195"/>
      <c r="E23" s="195"/>
      <c r="F23" s="195"/>
      <c r="G23" s="504" t="s">
        <v>425</v>
      </c>
      <c r="H23" s="249">
        <v>1893713</v>
      </c>
      <c r="I23" s="249">
        <v>4505278</v>
      </c>
      <c r="J23" s="249">
        <v>4038804</v>
      </c>
      <c r="K23" s="249">
        <v>5632776</v>
      </c>
      <c r="L23" s="503">
        <v>11172233</v>
      </c>
      <c r="M23" s="195"/>
      <c r="N23" s="195"/>
    </row>
    <row r="24" spans="1:14" ht="12.75">
      <c r="A24" s="195"/>
      <c r="B24" s="195"/>
      <c r="C24" s="195"/>
      <c r="D24" s="195"/>
      <c r="E24" s="195"/>
      <c r="F24" s="195"/>
      <c r="G24" s="201"/>
      <c r="H24" s="512"/>
      <c r="I24" s="201"/>
      <c r="J24" s="201"/>
      <c r="K24" s="201"/>
      <c r="L24" s="201"/>
      <c r="M24" s="195"/>
      <c r="N24" s="195"/>
    </row>
    <row r="25" spans="1:14" ht="12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</row>
    <row r="26" spans="1:14" ht="12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</row>
    <row r="27" spans="1:14" ht="12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  <row r="28" spans="1:14" ht="12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</row>
    <row r="29" spans="1:14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</row>
    <row r="30" spans="1:14" ht="12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</row>
    <row r="31" spans="1:14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14" ht="12.7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1:14" ht="12.7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</row>
    <row r="36" spans="1:14" ht="12.7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</row>
    <row r="37" spans="1:14" ht="12.75">
      <c r="A37" s="195"/>
      <c r="B37" s="195"/>
      <c r="C37" s="195"/>
      <c r="D37" s="201"/>
      <c r="E37" s="201"/>
      <c r="F37" s="201"/>
      <c r="G37" s="195"/>
      <c r="H37" s="195"/>
      <c r="I37" s="195"/>
      <c r="J37" s="195"/>
      <c r="K37" s="195"/>
      <c r="L37" s="195"/>
      <c r="M37" s="195"/>
      <c r="N37" s="195"/>
    </row>
    <row r="38" spans="1:14" ht="12.7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</row>
    <row r="39" spans="1:14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</row>
    <row r="40" spans="1:14" ht="12.7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ht="12.7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4" ht="12.7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</row>
    <row r="43" spans="1:14" ht="12.7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ht="12.7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</row>
    <row r="45" spans="1:14" ht="12.7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</row>
    <row r="46" spans="1:14" ht="12.7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14" ht="12.7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</row>
    <row r="48" spans="1:14" ht="12.7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</row>
    <row r="49" spans="1:14" ht="12.7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</row>
    <row r="50" spans="1:14" ht="12.7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</row>
    <row r="51" spans="1:14" ht="12.7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1:14" ht="12.7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</row>
    <row r="53" spans="1:14" ht="12.7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</row>
    <row r="54" spans="1:14" ht="12.7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</row>
    <row r="55" spans="1:14" ht="12.7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</row>
    <row r="56" spans="1:14" ht="12.7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</row>
    <row r="57" spans="1:14" ht="12.7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</row>
    <row r="58" spans="1:14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</row>
    <row r="59" spans="1:14" ht="12.7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</row>
    <row r="60" spans="1:14" ht="12.7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</row>
    <row r="61" spans="1:14" ht="12.7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</row>
    <row r="62" spans="1:14" ht="12.7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</row>
    <row r="63" spans="1:14" ht="12.7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</row>
    <row r="64" spans="1:14" ht="12.7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</row>
    <row r="65" spans="1:14" ht="12.7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</row>
    <row r="66" spans="1:14" ht="12.7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</row>
    <row r="67" spans="1:14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</row>
    <row r="68" spans="1:14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</row>
    <row r="69" spans="1:14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</row>
    <row r="70" spans="1:14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</row>
    <row r="71" spans="1:14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</row>
    <row r="72" spans="1:14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</row>
    <row r="73" spans="1:14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</row>
    <row r="74" spans="1:14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</row>
    <row r="75" spans="1:14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</row>
    <row r="76" spans="1:14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</row>
    <row r="77" spans="1:14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</row>
    <row r="78" spans="1:14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</row>
    <row r="79" spans="1:14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</row>
    <row r="80" spans="1:14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</row>
    <row r="81" spans="1:14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</row>
    <row r="82" spans="1:14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</row>
    <row r="83" spans="1:14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</row>
    <row r="84" spans="1:14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</row>
    <row r="85" spans="1:14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</row>
    <row r="86" spans="1:14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</row>
    <row r="87" spans="1:14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</row>
    <row r="88" spans="1:14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</row>
    <row r="89" spans="1:14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</row>
    <row r="90" spans="1:14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</row>
    <row r="91" spans="1:14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</row>
    <row r="92" spans="1:14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</row>
    <row r="93" spans="1:14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</row>
    <row r="94" spans="1:14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</row>
    <row r="95" spans="1:14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</row>
    <row r="96" spans="1:14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</row>
    <row r="97" spans="1:14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</row>
    <row r="98" spans="1:14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</row>
    <row r="99" spans="1:14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</row>
    <row r="100" spans="1:14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</row>
  </sheetData>
  <sheetProtection/>
  <mergeCells count="1">
    <mergeCell ref="A15:C1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4.57421875" style="0" customWidth="1"/>
    <col min="2" max="2" width="21.28125" style="0" customWidth="1"/>
    <col min="3" max="3" width="3.8515625" style="0" customWidth="1"/>
    <col min="4" max="4" width="19.28125" style="0" customWidth="1"/>
    <col min="5" max="5" width="3.8515625" style="0" customWidth="1"/>
    <col min="6" max="6" width="21.28125" style="0" customWidth="1"/>
  </cols>
  <sheetData>
    <row r="1" spans="1:6" ht="26.25" customHeight="1">
      <c r="A1" s="405"/>
      <c r="B1" s="406" t="s">
        <v>384</v>
      </c>
      <c r="C1" s="405"/>
      <c r="D1" s="407" t="s">
        <v>383</v>
      </c>
      <c r="E1" s="405"/>
      <c r="F1" s="405" t="s">
        <v>385</v>
      </c>
    </row>
    <row r="2" spans="1:6" ht="12.75">
      <c r="A2" s="408" t="s">
        <v>386</v>
      </c>
      <c r="B2" s="409">
        <v>22392423</v>
      </c>
      <c r="C2" s="288"/>
      <c r="D2" s="410">
        <v>-890999</v>
      </c>
      <c r="E2" s="288"/>
      <c r="F2" s="410">
        <f>B2+D2</f>
        <v>21501424</v>
      </c>
    </row>
    <row r="3" spans="1:6" ht="12.75">
      <c r="A3" s="408" t="s">
        <v>387</v>
      </c>
      <c r="B3" s="409">
        <v>345084</v>
      </c>
      <c r="C3" s="288"/>
      <c r="D3" s="410">
        <v>33025</v>
      </c>
      <c r="E3" s="288"/>
      <c r="F3" s="410">
        <f aca="true" t="shared" si="0" ref="F3:F21">B3+D3</f>
        <v>378109</v>
      </c>
    </row>
    <row r="4" spans="1:6" ht="13.5" thickBot="1">
      <c r="A4" s="411" t="s">
        <v>388</v>
      </c>
      <c r="B4" s="412">
        <v>572429</v>
      </c>
      <c r="C4" s="413"/>
      <c r="D4" s="414"/>
      <c r="E4" s="413"/>
      <c r="F4" s="414">
        <f t="shared" si="0"/>
        <v>572429</v>
      </c>
    </row>
    <row r="5" spans="1:6" ht="18.75" customHeight="1" thickBot="1">
      <c r="A5" s="419" t="s">
        <v>389</v>
      </c>
      <c r="B5" s="420">
        <f>SUM(B2:B4)</f>
        <v>23309936</v>
      </c>
      <c r="C5" s="421"/>
      <c r="D5" s="420">
        <f>SUM(D2:D4)</f>
        <v>-857974</v>
      </c>
      <c r="E5" s="421"/>
      <c r="F5" s="422">
        <f>SUM(F2:F4)</f>
        <v>22451962</v>
      </c>
    </row>
    <row r="6" spans="1:6" ht="12.75">
      <c r="A6" s="415" t="s">
        <v>390</v>
      </c>
      <c r="B6" s="416">
        <v>10588317</v>
      </c>
      <c r="C6" s="417"/>
      <c r="D6" s="418">
        <v>-47852</v>
      </c>
      <c r="E6" s="417"/>
      <c r="F6" s="418">
        <f t="shared" si="0"/>
        <v>10540465</v>
      </c>
    </row>
    <row r="7" spans="1:6" ht="12.75">
      <c r="A7" s="408" t="s">
        <v>391</v>
      </c>
      <c r="B7" s="409">
        <v>9570929</v>
      </c>
      <c r="C7" s="288"/>
      <c r="D7" s="288">
        <v>33025</v>
      </c>
      <c r="E7" s="288"/>
      <c r="F7" s="410">
        <f t="shared" si="0"/>
        <v>9603954</v>
      </c>
    </row>
    <row r="8" spans="1:6" ht="13.5" thickBot="1">
      <c r="A8" s="411" t="s">
        <v>392</v>
      </c>
      <c r="B8" s="412">
        <v>2002980</v>
      </c>
      <c r="C8" s="413"/>
      <c r="D8" s="413"/>
      <c r="E8" s="413"/>
      <c r="F8" s="414">
        <f t="shared" si="0"/>
        <v>2002980</v>
      </c>
    </row>
    <row r="9" spans="1:6" ht="18.75" customHeight="1" thickBot="1">
      <c r="A9" s="419" t="s">
        <v>393</v>
      </c>
      <c r="B9" s="420">
        <f>SUM(B6:B8)</f>
        <v>22162226</v>
      </c>
      <c r="C9" s="421"/>
      <c r="D9" s="420">
        <f>SUM(D6:D8)</f>
        <v>-14827</v>
      </c>
      <c r="E9" s="421"/>
      <c r="F9" s="422">
        <f>SUM(F6:F8)</f>
        <v>22147399</v>
      </c>
    </row>
    <row r="10" spans="1:6" ht="21.75" customHeight="1" thickBot="1">
      <c r="A10" s="431" t="s">
        <v>394</v>
      </c>
      <c r="B10" s="432">
        <f>B5-B9</f>
        <v>1147710</v>
      </c>
      <c r="C10" s="433"/>
      <c r="D10" s="432">
        <f>D5-D9</f>
        <v>-843147</v>
      </c>
      <c r="E10" s="432"/>
      <c r="F10" s="432">
        <f>F5-F9</f>
        <v>304563</v>
      </c>
    </row>
    <row r="11" spans="1:6" ht="12.75">
      <c r="A11" s="415"/>
      <c r="B11" s="416"/>
      <c r="C11" s="417"/>
      <c r="D11" s="417"/>
      <c r="E11" s="417"/>
      <c r="F11" s="418">
        <f t="shared" si="0"/>
        <v>0</v>
      </c>
    </row>
    <row r="12" spans="1:6" ht="13.5" thickBot="1">
      <c r="A12" s="411" t="s">
        <v>395</v>
      </c>
      <c r="B12" s="412">
        <v>2147091</v>
      </c>
      <c r="C12" s="413"/>
      <c r="D12" s="414">
        <v>-1397876</v>
      </c>
      <c r="E12" s="413"/>
      <c r="F12" s="414">
        <f t="shared" si="0"/>
        <v>749215</v>
      </c>
    </row>
    <row r="13" spans="1:6" ht="18.75" customHeight="1" thickBot="1">
      <c r="A13" s="423" t="s">
        <v>396</v>
      </c>
      <c r="B13" s="424">
        <f>SUM(B12)</f>
        <v>2147091</v>
      </c>
      <c r="C13" s="425"/>
      <c r="D13" s="424">
        <f>SUM(D12)</f>
        <v>-1397876</v>
      </c>
      <c r="E13" s="424"/>
      <c r="F13" s="426">
        <f>SUM(F12)</f>
        <v>749215</v>
      </c>
    </row>
    <row r="14" spans="1:6" ht="12.75">
      <c r="A14" s="415" t="s">
        <v>397</v>
      </c>
      <c r="B14" s="416">
        <v>13658556</v>
      </c>
      <c r="C14" s="417"/>
      <c r="D14" s="418">
        <v>-2645482</v>
      </c>
      <c r="E14" s="417"/>
      <c r="F14" s="418">
        <f t="shared" si="0"/>
        <v>11013074</v>
      </c>
    </row>
    <row r="15" spans="1:6" ht="12.75">
      <c r="A15" s="408" t="s">
        <v>398</v>
      </c>
      <c r="B15" s="409">
        <v>166375</v>
      </c>
      <c r="C15" s="288"/>
      <c r="D15" s="410">
        <v>-7216</v>
      </c>
      <c r="E15" s="288"/>
      <c r="F15" s="410">
        <f t="shared" si="0"/>
        <v>159159</v>
      </c>
    </row>
    <row r="16" spans="1:6" ht="13.5" thickBot="1">
      <c r="A16" s="411" t="s">
        <v>399</v>
      </c>
      <c r="B16" s="412">
        <v>182548</v>
      </c>
      <c r="C16" s="413"/>
      <c r="D16" s="414">
        <v>-182548</v>
      </c>
      <c r="E16" s="413"/>
      <c r="F16" s="414">
        <f t="shared" si="0"/>
        <v>0</v>
      </c>
    </row>
    <row r="17" spans="1:6" ht="18.75" customHeight="1" thickBot="1">
      <c r="A17" s="423" t="s">
        <v>400</v>
      </c>
      <c r="B17" s="424">
        <f>SUM(B14:B16)</f>
        <v>14007479</v>
      </c>
      <c r="C17" s="425"/>
      <c r="D17" s="424">
        <f>SUM(D14:D16)</f>
        <v>-2835246</v>
      </c>
      <c r="E17" s="424"/>
      <c r="F17" s="426">
        <f>SUM(F14:F16)</f>
        <v>11172233</v>
      </c>
    </row>
    <row r="18" spans="1:6" ht="21.75" customHeight="1" thickBot="1">
      <c r="A18" s="434" t="s">
        <v>401</v>
      </c>
      <c r="B18" s="435">
        <f>B13-B17</f>
        <v>-11860388</v>
      </c>
      <c r="C18" s="436"/>
      <c r="D18" s="435">
        <f>D13-D17</f>
        <v>1437370</v>
      </c>
      <c r="E18" s="436"/>
      <c r="F18" s="435">
        <f>F13-F17</f>
        <v>-10423018</v>
      </c>
    </row>
    <row r="19" spans="1:6" ht="12.75">
      <c r="A19" s="415"/>
      <c r="B19" s="416"/>
      <c r="C19" s="417"/>
      <c r="D19" s="418"/>
      <c r="E19" s="417"/>
      <c r="F19" s="418"/>
    </row>
    <row r="20" spans="1:6" ht="12.75">
      <c r="A20" s="408" t="s">
        <v>402</v>
      </c>
      <c r="B20" s="409">
        <v>10988685</v>
      </c>
      <c r="C20" s="288"/>
      <c r="D20" s="410">
        <v>-653972</v>
      </c>
      <c r="E20" s="288"/>
      <c r="F20" s="410">
        <f t="shared" si="0"/>
        <v>10334713</v>
      </c>
    </row>
    <row r="21" spans="1:6" ht="12.75">
      <c r="A21" s="408" t="s">
        <v>403</v>
      </c>
      <c r="B21" s="409">
        <v>216258</v>
      </c>
      <c r="C21" s="288"/>
      <c r="D21" s="410">
        <v>0</v>
      </c>
      <c r="E21" s="288"/>
      <c r="F21" s="410">
        <f t="shared" si="0"/>
        <v>216258</v>
      </c>
    </row>
    <row r="22" spans="1:6" ht="21.75" customHeight="1">
      <c r="A22" s="437" t="s">
        <v>404</v>
      </c>
      <c r="B22" s="438">
        <f>B20-B21</f>
        <v>10772427</v>
      </c>
      <c r="C22" s="439"/>
      <c r="D22" s="438">
        <f>D20-D21</f>
        <v>-653972</v>
      </c>
      <c r="E22" s="439"/>
      <c r="F22" s="438">
        <f>F20-F21</f>
        <v>10118455</v>
      </c>
    </row>
    <row r="23" spans="1:6" ht="12.75">
      <c r="A23" s="408"/>
      <c r="B23" s="409"/>
      <c r="C23" s="288"/>
      <c r="D23" s="410"/>
      <c r="E23" s="288"/>
      <c r="F23" s="410"/>
    </row>
    <row r="24" spans="1:6" ht="21.75" customHeight="1">
      <c r="A24" s="427" t="s">
        <v>405</v>
      </c>
      <c r="B24" s="428">
        <f>B10+B18+B22</f>
        <v>59749</v>
      </c>
      <c r="C24" s="429"/>
      <c r="D24" s="428">
        <f>D10+D18+D22</f>
        <v>-59749</v>
      </c>
      <c r="E24" s="429"/>
      <c r="F24" s="430">
        <f>F10+F18+F22</f>
        <v>0</v>
      </c>
    </row>
    <row r="26" spans="1:6" s="454" customFormat="1" ht="21.75" customHeight="1">
      <c r="A26" s="405" t="s">
        <v>406</v>
      </c>
      <c r="B26" s="405">
        <f>B5+B12+B20</f>
        <v>36445712</v>
      </c>
      <c r="C26" s="405"/>
      <c r="D26" s="405">
        <f>D5+D12+D20</f>
        <v>-2909822</v>
      </c>
      <c r="E26" s="405"/>
      <c r="F26" s="405">
        <f>F5+F12+F20</f>
        <v>33535890</v>
      </c>
    </row>
    <row r="27" spans="1:6" ht="22.5" customHeight="1">
      <c r="A27" s="405" t="s">
        <v>407</v>
      </c>
      <c r="B27" s="405">
        <f>B9+B17+B21</f>
        <v>36385963</v>
      </c>
      <c r="C27" s="288"/>
      <c r="D27" s="405">
        <f>D9+D17+D21</f>
        <v>-2850073</v>
      </c>
      <c r="E27" s="405"/>
      <c r="F27" s="405">
        <f>F9+F17+F21</f>
        <v>33535890</v>
      </c>
    </row>
    <row r="28" spans="1:6" ht="21.75" customHeight="1">
      <c r="A28" s="405" t="s">
        <v>408</v>
      </c>
      <c r="B28" s="405">
        <f>B26-B27</f>
        <v>59749</v>
      </c>
      <c r="C28" s="405"/>
      <c r="D28" s="405">
        <f>D26-D27</f>
        <v>-59749</v>
      </c>
      <c r="E28" s="405"/>
      <c r="F28" s="405">
        <f>F26-F27</f>
        <v>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04"/>
  <sheetViews>
    <sheetView zoomScalePageLayoutView="0" workbookViewId="0" topLeftCell="A178">
      <selection activeCell="I144" sqref="I144"/>
    </sheetView>
  </sheetViews>
  <sheetFormatPr defaultColWidth="9.140625" defaultRowHeight="12.75"/>
  <cols>
    <col min="1" max="1" width="4.7109375" style="209" customWidth="1"/>
    <col min="2" max="2" width="4.421875" style="204" customWidth="1"/>
    <col min="3" max="3" width="24.421875" style="178" customWidth="1"/>
    <col min="4" max="4" width="29.7109375" style="178" customWidth="1"/>
    <col min="5" max="12" width="9.8515625" style="178" customWidth="1"/>
    <col min="13" max="13" width="24.421875" style="178" customWidth="1"/>
    <col min="14" max="19" width="10.57421875" style="233" customWidth="1"/>
    <col min="20" max="16384" width="9.140625" style="178" customWidth="1"/>
  </cols>
  <sheetData>
    <row r="2" ht="13.5" thickBot="1"/>
    <row r="3" spans="1:19" ht="30.75" customHeight="1">
      <c r="A3" s="546" t="s">
        <v>111</v>
      </c>
      <c r="B3" s="547"/>
      <c r="C3" s="177"/>
      <c r="D3" s="177"/>
      <c r="E3" s="565" t="s">
        <v>112</v>
      </c>
      <c r="F3" s="566"/>
      <c r="G3" s="565" t="s">
        <v>106</v>
      </c>
      <c r="H3" s="566"/>
      <c r="I3" s="571" t="s">
        <v>362</v>
      </c>
      <c r="J3" s="572"/>
      <c r="K3" s="567" t="s">
        <v>113</v>
      </c>
      <c r="L3" s="568"/>
      <c r="M3" s="182"/>
      <c r="N3" s="543"/>
      <c r="O3" s="543"/>
      <c r="P3" s="543"/>
      <c r="Q3" s="543"/>
      <c r="R3" s="543"/>
      <c r="S3" s="543"/>
    </row>
    <row r="4" spans="1:19" ht="13.5" customHeight="1">
      <c r="A4" s="179"/>
      <c r="B4" s="180"/>
      <c r="C4" s="181"/>
      <c r="D4" s="181"/>
      <c r="E4" s="345" t="s">
        <v>115</v>
      </c>
      <c r="F4" s="298" t="s">
        <v>33</v>
      </c>
      <c r="G4" s="346" t="s">
        <v>115</v>
      </c>
      <c r="H4" s="298" t="s">
        <v>33</v>
      </c>
      <c r="I4" s="455" t="s">
        <v>115</v>
      </c>
      <c r="J4" s="303" t="s">
        <v>33</v>
      </c>
      <c r="K4" s="345" t="s">
        <v>115</v>
      </c>
      <c r="L4" s="311" t="s">
        <v>33</v>
      </c>
      <c r="M4" s="347"/>
      <c r="N4" s="192"/>
      <c r="O4" s="192"/>
      <c r="P4" s="192"/>
      <c r="Q4" s="192"/>
      <c r="R4" s="192"/>
      <c r="S4" s="192"/>
    </row>
    <row r="5" spans="1:19" s="185" customFormat="1" ht="12.75">
      <c r="A5" s="183" t="s">
        <v>116</v>
      </c>
      <c r="B5" s="184"/>
      <c r="C5" s="557" t="s">
        <v>117</v>
      </c>
      <c r="D5" s="558"/>
      <c r="E5" s="348"/>
      <c r="F5" s="262"/>
      <c r="G5" s="349"/>
      <c r="H5" s="262"/>
      <c r="I5" s="307"/>
      <c r="J5" s="307"/>
      <c r="K5" s="350"/>
      <c r="L5" s="241"/>
      <c r="N5" s="193"/>
      <c r="O5" s="233"/>
      <c r="P5" s="193"/>
      <c r="Q5" s="233"/>
      <c r="R5" s="233"/>
      <c r="S5" s="233"/>
    </row>
    <row r="6" spans="1:12" ht="12.75">
      <c r="A6" s="183" t="s">
        <v>118</v>
      </c>
      <c r="B6" s="184"/>
      <c r="C6" s="186" t="s">
        <v>308</v>
      </c>
      <c r="D6" s="186" t="s">
        <v>119</v>
      </c>
      <c r="E6" s="351">
        <v>11950</v>
      </c>
      <c r="F6" s="299"/>
      <c r="G6" s="351">
        <v>-664</v>
      </c>
      <c r="H6" s="299"/>
      <c r="I6" s="308"/>
      <c r="J6" s="308"/>
      <c r="K6" s="352">
        <f aca="true" t="shared" si="0" ref="K6:L8">E6+G6+I6</f>
        <v>11286</v>
      </c>
      <c r="L6" s="238">
        <f t="shared" si="0"/>
        <v>0</v>
      </c>
    </row>
    <row r="7" spans="1:12" ht="12.75">
      <c r="A7" s="183" t="s">
        <v>120</v>
      </c>
      <c r="B7" s="184"/>
      <c r="C7" s="186" t="s">
        <v>308</v>
      </c>
      <c r="D7" s="186" t="s">
        <v>121</v>
      </c>
      <c r="E7" s="351">
        <v>19087</v>
      </c>
      <c r="F7" s="299"/>
      <c r="G7" s="351">
        <v>0</v>
      </c>
      <c r="H7" s="299"/>
      <c r="I7" s="308"/>
      <c r="J7" s="308"/>
      <c r="K7" s="352">
        <f t="shared" si="0"/>
        <v>19087</v>
      </c>
      <c r="L7" s="238">
        <f t="shared" si="0"/>
        <v>0</v>
      </c>
    </row>
    <row r="8" spans="1:17" ht="12.75">
      <c r="A8" s="183" t="s">
        <v>122</v>
      </c>
      <c r="B8" s="184"/>
      <c r="C8" s="186" t="s">
        <v>308</v>
      </c>
      <c r="D8" s="186" t="s">
        <v>123</v>
      </c>
      <c r="E8" s="351">
        <v>9958</v>
      </c>
      <c r="F8" s="299"/>
      <c r="G8" s="351">
        <v>-2000</v>
      </c>
      <c r="H8" s="299"/>
      <c r="I8" s="308"/>
      <c r="J8" s="308"/>
      <c r="K8" s="352">
        <f t="shared" si="0"/>
        <v>7958</v>
      </c>
      <c r="L8" s="238">
        <f t="shared" si="0"/>
        <v>0</v>
      </c>
      <c r="Q8" s="276"/>
    </row>
    <row r="9" spans="1:19" s="185" customFormat="1" ht="18" customHeight="1">
      <c r="A9" s="183"/>
      <c r="B9" s="184"/>
      <c r="C9" s="187" t="s">
        <v>124</v>
      </c>
      <c r="D9" s="187"/>
      <c r="E9" s="349">
        <f aca="true" t="shared" si="1" ref="E9:L9">SUM(E6:E8)</f>
        <v>40995</v>
      </c>
      <c r="F9" s="262">
        <f t="shared" si="1"/>
        <v>0</v>
      </c>
      <c r="G9" s="349">
        <f t="shared" si="1"/>
        <v>-2664</v>
      </c>
      <c r="H9" s="262">
        <f t="shared" si="1"/>
        <v>0</v>
      </c>
      <c r="I9" s="304">
        <f>SUM(I6:I8)</f>
        <v>0</v>
      </c>
      <c r="J9" s="304">
        <f>SUM(J6:J8)</f>
        <v>0</v>
      </c>
      <c r="K9" s="349">
        <f t="shared" si="1"/>
        <v>38331</v>
      </c>
      <c r="L9" s="241">
        <f t="shared" si="1"/>
        <v>0</v>
      </c>
      <c r="N9" s="193"/>
      <c r="O9" s="193"/>
      <c r="P9" s="193"/>
      <c r="Q9" s="193"/>
      <c r="R9" s="193"/>
      <c r="S9" s="193"/>
    </row>
    <row r="10" spans="1:12" ht="18.75" customHeight="1">
      <c r="A10" s="569" t="s">
        <v>111</v>
      </c>
      <c r="B10" s="570"/>
      <c r="C10" s="186"/>
      <c r="D10" s="186"/>
      <c r="E10" s="253"/>
      <c r="F10" s="299"/>
      <c r="G10" s="351"/>
      <c r="H10" s="299"/>
      <c r="I10" s="308"/>
      <c r="J10" s="308"/>
      <c r="K10" s="352"/>
      <c r="L10" s="238"/>
    </row>
    <row r="11" spans="1:19" s="185" customFormat="1" ht="12.75">
      <c r="A11" s="183" t="s">
        <v>125</v>
      </c>
      <c r="B11" s="184"/>
      <c r="C11" s="187" t="s">
        <v>126</v>
      </c>
      <c r="D11" s="187"/>
      <c r="E11" s="353"/>
      <c r="F11" s="262"/>
      <c r="G11" s="349"/>
      <c r="H11" s="262"/>
      <c r="I11" s="307"/>
      <c r="J11" s="307"/>
      <c r="K11" s="350"/>
      <c r="L11" s="238"/>
      <c r="N11" s="193"/>
      <c r="O11" s="233"/>
      <c r="P11" s="193"/>
      <c r="Q11" s="276"/>
      <c r="R11" s="233"/>
      <c r="S11" s="233"/>
    </row>
    <row r="12" spans="1:17" ht="12.75">
      <c r="A12" s="183" t="s">
        <v>69</v>
      </c>
      <c r="B12" s="184" t="s">
        <v>116</v>
      </c>
      <c r="C12" s="186" t="s">
        <v>127</v>
      </c>
      <c r="D12" s="186" t="s">
        <v>128</v>
      </c>
      <c r="E12" s="351">
        <v>57692</v>
      </c>
      <c r="F12" s="299"/>
      <c r="G12" s="351">
        <v>0</v>
      </c>
      <c r="H12" s="299"/>
      <c r="I12" s="308"/>
      <c r="J12" s="308"/>
      <c r="K12" s="352">
        <f aca="true" t="shared" si="2" ref="K12:K17">E12+G12+I12</f>
        <v>57692</v>
      </c>
      <c r="L12" s="238">
        <f aca="true" t="shared" si="3" ref="L12:L17">F12+H12+J12</f>
        <v>0</v>
      </c>
      <c r="O12" s="193"/>
      <c r="Q12" s="277"/>
    </row>
    <row r="13" spans="1:17" ht="12.75">
      <c r="A13" s="183" t="s">
        <v>69</v>
      </c>
      <c r="B13" s="184" t="s">
        <v>125</v>
      </c>
      <c r="C13" s="186" t="s">
        <v>127</v>
      </c>
      <c r="D13" s="186" t="s">
        <v>129</v>
      </c>
      <c r="E13" s="351">
        <v>114552</v>
      </c>
      <c r="F13" s="299"/>
      <c r="G13" s="351">
        <v>-4552</v>
      </c>
      <c r="H13" s="299"/>
      <c r="I13" s="308"/>
      <c r="J13" s="308"/>
      <c r="K13" s="352">
        <f t="shared" si="2"/>
        <v>110000</v>
      </c>
      <c r="L13" s="238">
        <f t="shared" si="3"/>
        <v>0</v>
      </c>
      <c r="Q13" s="276"/>
    </row>
    <row r="14" spans="1:13" ht="12.75">
      <c r="A14" s="183" t="s">
        <v>70</v>
      </c>
      <c r="B14" s="184" t="s">
        <v>116</v>
      </c>
      <c r="C14" s="186" t="s">
        <v>130</v>
      </c>
      <c r="D14" s="186" t="s">
        <v>131</v>
      </c>
      <c r="E14" s="253">
        <v>118336</v>
      </c>
      <c r="F14" s="299">
        <v>11618</v>
      </c>
      <c r="G14" s="351">
        <v>-5908</v>
      </c>
      <c r="H14" s="299">
        <v>5970</v>
      </c>
      <c r="I14" s="308"/>
      <c r="J14" s="308"/>
      <c r="K14" s="352">
        <f t="shared" si="2"/>
        <v>112428</v>
      </c>
      <c r="L14" s="238">
        <f t="shared" si="3"/>
        <v>17588</v>
      </c>
      <c r="M14" s="225"/>
    </row>
    <row r="15" spans="1:17" ht="12.75">
      <c r="A15" s="183" t="s">
        <v>70</v>
      </c>
      <c r="B15" s="184" t="s">
        <v>125</v>
      </c>
      <c r="C15" s="186" t="s">
        <v>130</v>
      </c>
      <c r="D15" s="186" t="s">
        <v>132</v>
      </c>
      <c r="E15" s="351">
        <v>24232</v>
      </c>
      <c r="F15" s="299"/>
      <c r="G15" s="351">
        <v>-996</v>
      </c>
      <c r="H15" s="299"/>
      <c r="I15" s="308"/>
      <c r="J15" s="308"/>
      <c r="K15" s="352">
        <f t="shared" si="2"/>
        <v>23236</v>
      </c>
      <c r="L15" s="238">
        <f t="shared" si="3"/>
        <v>0</v>
      </c>
      <c r="Q15" s="276"/>
    </row>
    <row r="16" spans="1:17" ht="12.75">
      <c r="A16" s="183" t="s">
        <v>70</v>
      </c>
      <c r="B16" s="184" t="s">
        <v>133</v>
      </c>
      <c r="C16" s="186" t="s">
        <v>130</v>
      </c>
      <c r="D16" s="186" t="s">
        <v>134</v>
      </c>
      <c r="E16" s="351">
        <v>1161</v>
      </c>
      <c r="F16" s="299"/>
      <c r="G16" s="351">
        <v>-166</v>
      </c>
      <c r="H16" s="299"/>
      <c r="I16" s="308"/>
      <c r="J16" s="308"/>
      <c r="K16" s="352">
        <f t="shared" si="2"/>
        <v>995</v>
      </c>
      <c r="L16" s="238">
        <f t="shared" si="3"/>
        <v>0</v>
      </c>
      <c r="Q16" s="276"/>
    </row>
    <row r="17" spans="1:12" ht="12.75">
      <c r="A17" s="183" t="s">
        <v>70</v>
      </c>
      <c r="B17" s="184" t="s">
        <v>135</v>
      </c>
      <c r="C17" s="186" t="s">
        <v>130</v>
      </c>
      <c r="D17" s="186" t="s">
        <v>136</v>
      </c>
      <c r="E17" s="351">
        <v>31036</v>
      </c>
      <c r="F17" s="299"/>
      <c r="G17" s="351">
        <v>-6664</v>
      </c>
      <c r="H17" s="299"/>
      <c r="I17" s="308"/>
      <c r="J17" s="308"/>
      <c r="K17" s="352">
        <f t="shared" si="2"/>
        <v>24372</v>
      </c>
      <c r="L17" s="238">
        <f t="shared" si="3"/>
        <v>0</v>
      </c>
    </row>
    <row r="18" spans="1:19" s="185" customFormat="1" ht="18.75" customHeight="1">
      <c r="A18" s="183"/>
      <c r="B18" s="184"/>
      <c r="C18" s="187" t="s">
        <v>124</v>
      </c>
      <c r="D18" s="187"/>
      <c r="E18" s="349">
        <f aca="true" t="shared" si="4" ref="E18:L18">SUM(E12:E17)</f>
        <v>347009</v>
      </c>
      <c r="F18" s="262">
        <f t="shared" si="4"/>
        <v>11618</v>
      </c>
      <c r="G18" s="349">
        <f t="shared" si="4"/>
        <v>-18286</v>
      </c>
      <c r="H18" s="262">
        <f t="shared" si="4"/>
        <v>5970</v>
      </c>
      <c r="I18" s="304">
        <f t="shared" si="4"/>
        <v>0</v>
      </c>
      <c r="J18" s="304">
        <f t="shared" si="4"/>
        <v>0</v>
      </c>
      <c r="K18" s="350">
        <f t="shared" si="4"/>
        <v>328723</v>
      </c>
      <c r="L18" s="241">
        <f t="shared" si="4"/>
        <v>17588</v>
      </c>
      <c r="N18" s="193"/>
      <c r="O18" s="193"/>
      <c r="P18" s="193"/>
      <c r="Q18" s="193"/>
      <c r="R18" s="193"/>
      <c r="S18" s="193"/>
    </row>
    <row r="19" spans="1:17" ht="18.75" customHeight="1">
      <c r="A19" s="569" t="s">
        <v>111</v>
      </c>
      <c r="B19" s="570"/>
      <c r="C19" s="186"/>
      <c r="D19" s="186"/>
      <c r="E19" s="253"/>
      <c r="F19" s="299"/>
      <c r="G19" s="351"/>
      <c r="H19" s="299"/>
      <c r="I19" s="308"/>
      <c r="J19" s="308"/>
      <c r="K19" s="352"/>
      <c r="L19" s="238"/>
      <c r="Q19" s="276"/>
    </row>
    <row r="20" spans="1:17" ht="12.75">
      <c r="A20" s="183" t="s">
        <v>133</v>
      </c>
      <c r="B20" s="184"/>
      <c r="C20" s="187" t="s">
        <v>137</v>
      </c>
      <c r="D20" s="186"/>
      <c r="E20" s="253"/>
      <c r="F20" s="299"/>
      <c r="G20" s="351"/>
      <c r="H20" s="299"/>
      <c r="I20" s="308"/>
      <c r="J20" s="308"/>
      <c r="K20" s="352"/>
      <c r="L20" s="238"/>
      <c r="Q20" s="276"/>
    </row>
    <row r="21" spans="1:17" ht="12.75">
      <c r="A21" s="183" t="s">
        <v>138</v>
      </c>
      <c r="B21" s="184" t="s">
        <v>116</v>
      </c>
      <c r="C21" s="186" t="s">
        <v>139</v>
      </c>
      <c r="D21" s="186" t="s">
        <v>140</v>
      </c>
      <c r="E21" s="253">
        <v>366694</v>
      </c>
      <c r="F21" s="299">
        <v>157572</v>
      </c>
      <c r="G21" s="351">
        <v>-25078</v>
      </c>
      <c r="H21" s="299">
        <v>-90000</v>
      </c>
      <c r="I21" s="308"/>
      <c r="J21" s="308"/>
      <c r="K21" s="352">
        <f aca="true" t="shared" si="5" ref="K21:K34">E21+G21+I21</f>
        <v>341616</v>
      </c>
      <c r="L21" s="238">
        <f aca="true" t="shared" si="6" ref="L21:L34">F21+H21+J21</f>
        <v>67572</v>
      </c>
      <c r="Q21" s="276"/>
    </row>
    <row r="22" spans="1:13" ht="12.75">
      <c r="A22" s="183" t="s">
        <v>138</v>
      </c>
      <c r="B22" s="184" t="s">
        <v>125</v>
      </c>
      <c r="C22" s="186" t="s">
        <v>139</v>
      </c>
      <c r="D22" s="186" t="s">
        <v>141</v>
      </c>
      <c r="E22" s="253">
        <v>1421032</v>
      </c>
      <c r="F22" s="299"/>
      <c r="G22" s="351">
        <v>40060</v>
      </c>
      <c r="H22" s="299"/>
      <c r="I22" s="308"/>
      <c r="J22" s="308"/>
      <c r="K22" s="352">
        <f t="shared" si="5"/>
        <v>1461092</v>
      </c>
      <c r="L22" s="238">
        <f t="shared" si="6"/>
        <v>0</v>
      </c>
      <c r="M22" s="225"/>
    </row>
    <row r="23" spans="1:12" ht="12.75">
      <c r="A23" s="183" t="s">
        <v>138</v>
      </c>
      <c r="B23" s="184" t="s">
        <v>133</v>
      </c>
      <c r="C23" s="186" t="s">
        <v>139</v>
      </c>
      <c r="D23" s="186" t="s">
        <v>142</v>
      </c>
      <c r="E23" s="253">
        <v>8298</v>
      </c>
      <c r="F23" s="299"/>
      <c r="G23" s="351">
        <v>0</v>
      </c>
      <c r="H23" s="299"/>
      <c r="I23" s="308"/>
      <c r="J23" s="308"/>
      <c r="K23" s="352">
        <f t="shared" si="5"/>
        <v>8298</v>
      </c>
      <c r="L23" s="238">
        <f t="shared" si="6"/>
        <v>0</v>
      </c>
    </row>
    <row r="24" spans="1:12" ht="12.75">
      <c r="A24" s="183" t="s">
        <v>138</v>
      </c>
      <c r="B24" s="184" t="s">
        <v>135</v>
      </c>
      <c r="C24" s="186" t="s">
        <v>139</v>
      </c>
      <c r="D24" s="186" t="s">
        <v>143</v>
      </c>
      <c r="E24" s="253">
        <v>2888</v>
      </c>
      <c r="F24" s="299"/>
      <c r="G24" s="351">
        <v>-166</v>
      </c>
      <c r="H24" s="299"/>
      <c r="I24" s="308"/>
      <c r="J24" s="308"/>
      <c r="K24" s="352">
        <f t="shared" si="5"/>
        <v>2722</v>
      </c>
      <c r="L24" s="238">
        <f t="shared" si="6"/>
        <v>0</v>
      </c>
    </row>
    <row r="25" spans="1:12" ht="12.75">
      <c r="A25" s="183" t="s">
        <v>138</v>
      </c>
      <c r="B25" s="184" t="s">
        <v>144</v>
      </c>
      <c r="C25" s="186" t="s">
        <v>139</v>
      </c>
      <c r="D25" s="186" t="s">
        <v>145</v>
      </c>
      <c r="E25" s="253">
        <v>5675</v>
      </c>
      <c r="F25" s="299">
        <v>2655</v>
      </c>
      <c r="G25" s="351">
        <v>-428</v>
      </c>
      <c r="H25" s="299"/>
      <c r="I25" s="308"/>
      <c r="J25" s="308"/>
      <c r="K25" s="352">
        <f t="shared" si="5"/>
        <v>5247</v>
      </c>
      <c r="L25" s="238">
        <f t="shared" si="6"/>
        <v>2655</v>
      </c>
    </row>
    <row r="26" spans="1:12" ht="12.75">
      <c r="A26" s="183" t="s">
        <v>138</v>
      </c>
      <c r="B26" s="184" t="s">
        <v>146</v>
      </c>
      <c r="C26" s="186" t="s">
        <v>139</v>
      </c>
      <c r="D26" s="186" t="s">
        <v>147</v>
      </c>
      <c r="E26" s="351">
        <v>18091</v>
      </c>
      <c r="F26" s="299"/>
      <c r="G26" s="351">
        <v>-996</v>
      </c>
      <c r="H26" s="299"/>
      <c r="I26" s="308"/>
      <c r="J26" s="308"/>
      <c r="K26" s="352">
        <f t="shared" si="5"/>
        <v>17095</v>
      </c>
      <c r="L26" s="238">
        <f t="shared" si="6"/>
        <v>0</v>
      </c>
    </row>
    <row r="27" spans="1:12" ht="12.75">
      <c r="A27" s="183" t="s">
        <v>148</v>
      </c>
      <c r="B27" s="184" t="s">
        <v>116</v>
      </c>
      <c r="C27" s="186" t="s">
        <v>149</v>
      </c>
      <c r="D27" s="186" t="s">
        <v>150</v>
      </c>
      <c r="E27" s="351">
        <v>96893</v>
      </c>
      <c r="F27" s="299"/>
      <c r="G27" s="351">
        <v>0</v>
      </c>
      <c r="H27" s="299"/>
      <c r="I27" s="308"/>
      <c r="J27" s="308"/>
      <c r="K27" s="352">
        <f t="shared" si="5"/>
        <v>96893</v>
      </c>
      <c r="L27" s="238">
        <f t="shared" si="6"/>
        <v>0</v>
      </c>
    </row>
    <row r="28" spans="1:12" ht="12.75">
      <c r="A28" s="183" t="s">
        <v>148</v>
      </c>
      <c r="B28" s="184" t="s">
        <v>125</v>
      </c>
      <c r="C28" s="186" t="s">
        <v>149</v>
      </c>
      <c r="D28" s="186" t="s">
        <v>151</v>
      </c>
      <c r="E28" s="351">
        <v>216258</v>
      </c>
      <c r="F28" s="299"/>
      <c r="G28" s="351">
        <v>0</v>
      </c>
      <c r="H28" s="299"/>
      <c r="I28" s="308"/>
      <c r="J28" s="308"/>
      <c r="K28" s="352">
        <f t="shared" si="5"/>
        <v>216258</v>
      </c>
      <c r="L28" s="238">
        <f t="shared" si="6"/>
        <v>0</v>
      </c>
    </row>
    <row r="29" spans="1:12" ht="12.75">
      <c r="A29" s="183" t="s">
        <v>148</v>
      </c>
      <c r="B29" s="184" t="s">
        <v>133</v>
      </c>
      <c r="C29" s="186" t="s">
        <v>149</v>
      </c>
      <c r="D29" s="186" t="s">
        <v>152</v>
      </c>
      <c r="E29" s="351">
        <v>10624</v>
      </c>
      <c r="F29" s="299"/>
      <c r="G29" s="351">
        <v>0</v>
      </c>
      <c r="H29" s="299"/>
      <c r="I29" s="308"/>
      <c r="J29" s="308"/>
      <c r="K29" s="352">
        <f t="shared" si="5"/>
        <v>10624</v>
      </c>
      <c r="L29" s="238">
        <f t="shared" si="6"/>
        <v>0</v>
      </c>
    </row>
    <row r="30" spans="1:12" ht="12.75">
      <c r="A30" s="183" t="s">
        <v>67</v>
      </c>
      <c r="B30" s="184" t="s">
        <v>116</v>
      </c>
      <c r="C30" s="186" t="s">
        <v>100</v>
      </c>
      <c r="D30" s="186" t="s">
        <v>153</v>
      </c>
      <c r="E30" s="351">
        <v>21576</v>
      </c>
      <c r="F30" s="299"/>
      <c r="G30" s="351">
        <v>0</v>
      </c>
      <c r="H30" s="299"/>
      <c r="I30" s="308"/>
      <c r="J30" s="308"/>
      <c r="K30" s="352">
        <f t="shared" si="5"/>
        <v>21576</v>
      </c>
      <c r="L30" s="238">
        <f t="shared" si="6"/>
        <v>0</v>
      </c>
    </row>
    <row r="31" spans="1:12" ht="12.75">
      <c r="A31" s="183" t="s">
        <v>68</v>
      </c>
      <c r="B31" s="184"/>
      <c r="C31" s="186" t="s">
        <v>154</v>
      </c>
      <c r="D31" s="186"/>
      <c r="E31" s="354">
        <v>51616</v>
      </c>
      <c r="F31" s="300">
        <v>939388</v>
      </c>
      <c r="G31" s="354">
        <v>-2597</v>
      </c>
      <c r="H31" s="300">
        <v>-46970</v>
      </c>
      <c r="I31" s="456"/>
      <c r="J31" s="456">
        <v>-49790</v>
      </c>
      <c r="K31" s="352">
        <f t="shared" si="5"/>
        <v>49019</v>
      </c>
      <c r="L31" s="238">
        <f t="shared" si="6"/>
        <v>842628</v>
      </c>
    </row>
    <row r="32" spans="1:12" ht="12.75">
      <c r="A32" s="183" t="s">
        <v>155</v>
      </c>
      <c r="B32" s="184" t="s">
        <v>116</v>
      </c>
      <c r="C32" s="186" t="s">
        <v>156</v>
      </c>
      <c r="D32" s="186" t="s">
        <v>157</v>
      </c>
      <c r="E32" s="351">
        <v>76678</v>
      </c>
      <c r="F32" s="299"/>
      <c r="G32" s="351">
        <v>-11857</v>
      </c>
      <c r="H32" s="319"/>
      <c r="I32" s="271">
        <v>8962</v>
      </c>
      <c r="J32" s="271"/>
      <c r="K32" s="352">
        <f t="shared" si="5"/>
        <v>73783</v>
      </c>
      <c r="L32" s="238">
        <f t="shared" si="6"/>
        <v>0</v>
      </c>
    </row>
    <row r="33" spans="1:12" ht="12.75">
      <c r="A33" s="183" t="s">
        <v>155</v>
      </c>
      <c r="B33" s="184" t="s">
        <v>125</v>
      </c>
      <c r="C33" s="186" t="s">
        <v>156</v>
      </c>
      <c r="D33" s="186" t="s">
        <v>158</v>
      </c>
      <c r="E33" s="351">
        <v>0</v>
      </c>
      <c r="F33" s="299">
        <v>65392</v>
      </c>
      <c r="G33" s="351">
        <v>0</v>
      </c>
      <c r="H33" s="299">
        <v>-3319</v>
      </c>
      <c r="I33" s="272"/>
      <c r="J33" s="272">
        <v>-8962</v>
      </c>
      <c r="K33" s="352">
        <f t="shared" si="5"/>
        <v>0</v>
      </c>
      <c r="L33" s="238">
        <f t="shared" si="6"/>
        <v>53111</v>
      </c>
    </row>
    <row r="34" spans="1:17" ht="12.75">
      <c r="A34" s="183" t="s">
        <v>155</v>
      </c>
      <c r="B34" s="184" t="s">
        <v>133</v>
      </c>
      <c r="C34" s="186" t="s">
        <v>156</v>
      </c>
      <c r="D34" s="186" t="s">
        <v>159</v>
      </c>
      <c r="E34" s="351">
        <v>0</v>
      </c>
      <c r="F34" s="299">
        <v>35849</v>
      </c>
      <c r="G34" s="351">
        <v>0</v>
      </c>
      <c r="H34" s="299"/>
      <c r="I34" s="308"/>
      <c r="J34" s="308"/>
      <c r="K34" s="352">
        <f t="shared" si="5"/>
        <v>0</v>
      </c>
      <c r="L34" s="238">
        <f t="shared" si="6"/>
        <v>35849</v>
      </c>
      <c r="Q34" s="193"/>
    </row>
    <row r="35" spans="1:19" s="185" customFormat="1" ht="18.75" customHeight="1" thickBot="1">
      <c r="A35" s="188"/>
      <c r="B35" s="189"/>
      <c r="C35" s="190" t="s">
        <v>124</v>
      </c>
      <c r="D35" s="190"/>
      <c r="E35" s="356">
        <f aca="true" t="shared" si="7" ref="E35:L35">SUM(E21:E34)</f>
        <v>2296323</v>
      </c>
      <c r="F35" s="301">
        <f t="shared" si="7"/>
        <v>1200856</v>
      </c>
      <c r="G35" s="356">
        <f t="shared" si="7"/>
        <v>-1062</v>
      </c>
      <c r="H35" s="301">
        <f t="shared" si="7"/>
        <v>-140289</v>
      </c>
      <c r="I35" s="273">
        <f t="shared" si="7"/>
        <v>8962</v>
      </c>
      <c r="J35" s="273">
        <f t="shared" si="7"/>
        <v>-58752</v>
      </c>
      <c r="K35" s="356">
        <f t="shared" si="7"/>
        <v>2304223</v>
      </c>
      <c r="L35" s="239">
        <f t="shared" si="7"/>
        <v>1001815</v>
      </c>
      <c r="N35" s="193"/>
      <c r="O35" s="193"/>
      <c r="P35" s="193"/>
      <c r="Q35" s="193"/>
      <c r="R35" s="193"/>
      <c r="S35" s="193"/>
    </row>
    <row r="36" spans="1:19" s="185" customFormat="1" ht="12.75" customHeight="1">
      <c r="A36" s="191"/>
      <c r="B36" s="192"/>
      <c r="C36" s="193"/>
      <c r="D36" s="193"/>
      <c r="E36" s="193"/>
      <c r="F36" s="194"/>
      <c r="G36" s="194"/>
      <c r="H36" s="194"/>
      <c r="I36" s="194"/>
      <c r="J36" s="194"/>
      <c r="K36" s="194"/>
      <c r="L36" s="194"/>
      <c r="N36" s="193"/>
      <c r="O36" s="193"/>
      <c r="P36" s="193"/>
      <c r="Q36" s="193"/>
      <c r="R36" s="193"/>
      <c r="S36" s="233"/>
    </row>
    <row r="37" spans="1:19" s="185" customFormat="1" ht="12.75" customHeight="1">
      <c r="A37" s="191"/>
      <c r="B37" s="192"/>
      <c r="C37" s="193"/>
      <c r="D37" s="193"/>
      <c r="E37" s="193"/>
      <c r="F37" s="194"/>
      <c r="G37" s="194"/>
      <c r="H37" s="194"/>
      <c r="I37" s="194"/>
      <c r="J37" s="194"/>
      <c r="K37" s="194"/>
      <c r="L37" s="194"/>
      <c r="N37" s="193"/>
      <c r="O37" s="193"/>
      <c r="P37" s="193"/>
      <c r="Q37" s="193"/>
      <c r="R37" s="193"/>
      <c r="S37" s="233"/>
    </row>
    <row r="38" spans="1:19" s="185" customFormat="1" ht="12.75" customHeight="1" thickBot="1">
      <c r="A38" s="191"/>
      <c r="B38" s="192"/>
      <c r="C38" s="193"/>
      <c r="D38" s="193"/>
      <c r="E38" s="193"/>
      <c r="F38" s="194"/>
      <c r="G38" s="194"/>
      <c r="H38" s="194"/>
      <c r="I38" s="194"/>
      <c r="J38" s="194"/>
      <c r="K38" s="194"/>
      <c r="L38" s="194"/>
      <c r="N38" s="193"/>
      <c r="O38" s="193"/>
      <c r="P38" s="193"/>
      <c r="Q38" s="193"/>
      <c r="R38" s="193"/>
      <c r="S38" s="233"/>
    </row>
    <row r="39" spans="1:19" ht="27" customHeight="1">
      <c r="A39" s="546" t="s">
        <v>111</v>
      </c>
      <c r="B39" s="547"/>
      <c r="C39" s="177"/>
      <c r="D39" s="177"/>
      <c r="E39" s="565" t="s">
        <v>112</v>
      </c>
      <c r="F39" s="566"/>
      <c r="G39" s="565" t="s">
        <v>106</v>
      </c>
      <c r="H39" s="566"/>
      <c r="I39" s="571" t="s">
        <v>362</v>
      </c>
      <c r="J39" s="572"/>
      <c r="K39" s="567" t="s">
        <v>113</v>
      </c>
      <c r="L39" s="568"/>
      <c r="M39" s="182"/>
      <c r="N39" s="543"/>
      <c r="O39" s="543"/>
      <c r="P39" s="543"/>
      <c r="Q39" s="543"/>
      <c r="R39" s="543"/>
      <c r="S39" s="543"/>
    </row>
    <row r="40" spans="1:19" ht="12.75" customHeight="1">
      <c r="A40" s="179"/>
      <c r="B40" s="180"/>
      <c r="C40" s="181"/>
      <c r="D40" s="181"/>
      <c r="E40" s="345" t="s">
        <v>115</v>
      </c>
      <c r="F40" s="298" t="s">
        <v>33</v>
      </c>
      <c r="G40" s="345" t="s">
        <v>115</v>
      </c>
      <c r="H40" s="298" t="s">
        <v>33</v>
      </c>
      <c r="I40" s="303" t="s">
        <v>115</v>
      </c>
      <c r="J40" s="303" t="s">
        <v>33</v>
      </c>
      <c r="K40" s="345" t="s">
        <v>115</v>
      </c>
      <c r="L40" s="357" t="s">
        <v>33</v>
      </c>
      <c r="M40" s="195"/>
      <c r="N40" s="192"/>
      <c r="O40" s="192"/>
      <c r="P40" s="192"/>
      <c r="Q40" s="192"/>
      <c r="R40" s="192"/>
      <c r="S40" s="192"/>
    </row>
    <row r="41" spans="1:12" ht="15" customHeight="1">
      <c r="A41" s="183" t="s">
        <v>135</v>
      </c>
      <c r="B41" s="196"/>
      <c r="C41" s="187" t="s">
        <v>160</v>
      </c>
      <c r="D41" s="186"/>
      <c r="E41" s="253"/>
      <c r="F41" s="312"/>
      <c r="G41" s="358"/>
      <c r="H41" s="312"/>
      <c r="I41" s="331"/>
      <c r="J41" s="331"/>
      <c r="K41" s="359"/>
      <c r="L41" s="242"/>
    </row>
    <row r="42" spans="1:12" ht="12.75">
      <c r="A42" s="183" t="s">
        <v>71</v>
      </c>
      <c r="B42" s="184" t="s">
        <v>116</v>
      </c>
      <c r="C42" s="186" t="s">
        <v>161</v>
      </c>
      <c r="D42" s="181" t="s">
        <v>162</v>
      </c>
      <c r="E42" s="360">
        <v>27086</v>
      </c>
      <c r="F42" s="299"/>
      <c r="G42" s="351">
        <v>-1328</v>
      </c>
      <c r="H42" s="299"/>
      <c r="I42" s="308"/>
      <c r="J42" s="308"/>
      <c r="K42" s="352">
        <f aca="true" t="shared" si="8" ref="K42:K56">E42+G42+I42</f>
        <v>25758</v>
      </c>
      <c r="L42" s="238">
        <f aca="true" t="shared" si="9" ref="L42:L56">F42+H42+J42</f>
        <v>0</v>
      </c>
    </row>
    <row r="43" spans="1:13" ht="12.75">
      <c r="A43" s="183" t="s">
        <v>71</v>
      </c>
      <c r="B43" s="184" t="s">
        <v>125</v>
      </c>
      <c r="C43" s="186" t="s">
        <v>161</v>
      </c>
      <c r="D43" s="186" t="s">
        <v>163</v>
      </c>
      <c r="E43" s="351">
        <v>41493</v>
      </c>
      <c r="F43" s="299"/>
      <c r="G43" s="351">
        <v>4339</v>
      </c>
      <c r="H43" s="299"/>
      <c r="I43" s="308"/>
      <c r="J43" s="308"/>
      <c r="K43" s="352">
        <f t="shared" si="8"/>
        <v>45832</v>
      </c>
      <c r="L43" s="238">
        <f t="shared" si="9"/>
        <v>0</v>
      </c>
      <c r="M43" s="225"/>
    </row>
    <row r="44" spans="1:17" ht="12.75" customHeight="1">
      <c r="A44" s="183" t="s">
        <v>71</v>
      </c>
      <c r="B44" s="184" t="s">
        <v>133</v>
      </c>
      <c r="C44" s="186" t="s">
        <v>161</v>
      </c>
      <c r="D44" s="186" t="s">
        <v>164</v>
      </c>
      <c r="E44" s="351">
        <v>19418</v>
      </c>
      <c r="F44" s="299"/>
      <c r="G44" s="351">
        <v>16216</v>
      </c>
      <c r="H44" s="299"/>
      <c r="I44" s="308"/>
      <c r="J44" s="308"/>
      <c r="K44" s="352">
        <f t="shared" si="8"/>
        <v>35634</v>
      </c>
      <c r="L44" s="238">
        <f t="shared" si="9"/>
        <v>0</v>
      </c>
      <c r="M44" s="225"/>
      <c r="Q44" s="193"/>
    </row>
    <row r="45" spans="1:19" s="185" customFormat="1" ht="12.75">
      <c r="A45" s="183" t="s">
        <v>71</v>
      </c>
      <c r="B45" s="184" t="s">
        <v>135</v>
      </c>
      <c r="C45" s="186" t="s">
        <v>161</v>
      </c>
      <c r="D45" s="186" t="s">
        <v>165</v>
      </c>
      <c r="E45" s="351">
        <v>58288</v>
      </c>
      <c r="F45" s="299"/>
      <c r="G45" s="351">
        <v>32665</v>
      </c>
      <c r="H45" s="299"/>
      <c r="I45" s="308"/>
      <c r="J45" s="308"/>
      <c r="K45" s="352">
        <f t="shared" si="8"/>
        <v>90953</v>
      </c>
      <c r="L45" s="238">
        <f t="shared" si="9"/>
        <v>0</v>
      </c>
      <c r="M45" s="225"/>
      <c r="N45" s="193"/>
      <c r="O45" s="193"/>
      <c r="P45" s="233"/>
      <c r="Q45" s="233"/>
      <c r="R45" s="233"/>
      <c r="S45" s="233"/>
    </row>
    <row r="46" spans="1:19" s="185" customFormat="1" ht="12.75">
      <c r="A46" s="251" t="s">
        <v>71</v>
      </c>
      <c r="B46" s="252" t="s">
        <v>144</v>
      </c>
      <c r="C46" s="253" t="s">
        <v>161</v>
      </c>
      <c r="D46" s="253" t="s">
        <v>377</v>
      </c>
      <c r="E46" s="351">
        <v>0</v>
      </c>
      <c r="F46" s="299"/>
      <c r="G46" s="351">
        <v>57295</v>
      </c>
      <c r="H46" s="299"/>
      <c r="I46" s="308"/>
      <c r="J46" s="308"/>
      <c r="K46" s="352">
        <f t="shared" si="8"/>
        <v>57295</v>
      </c>
      <c r="L46" s="238">
        <f t="shared" si="9"/>
        <v>0</v>
      </c>
      <c r="M46" s="225"/>
      <c r="N46" s="193"/>
      <c r="O46" s="193"/>
      <c r="P46" s="233"/>
      <c r="Q46" s="233"/>
      <c r="R46" s="233"/>
      <c r="S46" s="233"/>
    </row>
    <row r="47" spans="1:13" ht="12.75">
      <c r="A47" s="183" t="s">
        <v>82</v>
      </c>
      <c r="B47" s="184" t="s">
        <v>116</v>
      </c>
      <c r="C47" s="186" t="s">
        <v>166</v>
      </c>
      <c r="D47" s="186" t="s">
        <v>167</v>
      </c>
      <c r="E47" s="351">
        <v>73325</v>
      </c>
      <c r="F47" s="299">
        <v>7303</v>
      </c>
      <c r="G47" s="351">
        <v>-26555</v>
      </c>
      <c r="H47" s="299">
        <v>1540</v>
      </c>
      <c r="I47" s="308"/>
      <c r="J47" s="308"/>
      <c r="K47" s="352">
        <f t="shared" si="8"/>
        <v>46770</v>
      </c>
      <c r="L47" s="238">
        <f t="shared" si="9"/>
        <v>8843</v>
      </c>
      <c r="M47" s="225"/>
    </row>
    <row r="48" spans="1:12" ht="12.75">
      <c r="A48" s="183" t="s">
        <v>82</v>
      </c>
      <c r="B48" s="184" t="s">
        <v>125</v>
      </c>
      <c r="C48" s="186" t="s">
        <v>166</v>
      </c>
      <c r="D48" s="186" t="s">
        <v>168</v>
      </c>
      <c r="E48" s="351">
        <v>2821</v>
      </c>
      <c r="F48" s="299"/>
      <c r="G48" s="351"/>
      <c r="H48" s="299"/>
      <c r="I48" s="308"/>
      <c r="J48" s="308"/>
      <c r="K48" s="352">
        <f t="shared" si="8"/>
        <v>2821</v>
      </c>
      <c r="L48" s="238">
        <f t="shared" si="9"/>
        <v>0</v>
      </c>
    </row>
    <row r="49" spans="1:12" ht="12.75">
      <c r="A49" s="183" t="s">
        <v>82</v>
      </c>
      <c r="B49" s="184" t="s">
        <v>133</v>
      </c>
      <c r="C49" s="186" t="s">
        <v>166</v>
      </c>
      <c r="D49" s="186" t="s">
        <v>169</v>
      </c>
      <c r="E49" s="351">
        <v>0</v>
      </c>
      <c r="F49" s="299">
        <v>9958</v>
      </c>
      <c r="G49" s="351"/>
      <c r="H49" s="299"/>
      <c r="I49" s="308"/>
      <c r="J49" s="308"/>
      <c r="K49" s="352">
        <f t="shared" si="8"/>
        <v>0</v>
      </c>
      <c r="L49" s="238">
        <f t="shared" si="9"/>
        <v>9958</v>
      </c>
    </row>
    <row r="50" spans="1:12" ht="12.75">
      <c r="A50" s="183" t="s">
        <v>82</v>
      </c>
      <c r="B50" s="184" t="s">
        <v>135</v>
      </c>
      <c r="C50" s="186" t="s">
        <v>166</v>
      </c>
      <c r="D50" s="186" t="s">
        <v>170</v>
      </c>
      <c r="E50" s="351">
        <v>16597</v>
      </c>
      <c r="F50" s="299"/>
      <c r="G50" s="351">
        <v>-16597</v>
      </c>
      <c r="H50" s="299"/>
      <c r="I50" s="308"/>
      <c r="J50" s="308"/>
      <c r="K50" s="352">
        <f t="shared" si="8"/>
        <v>0</v>
      </c>
      <c r="L50" s="238">
        <f t="shared" si="9"/>
        <v>0</v>
      </c>
    </row>
    <row r="51" spans="1:12" ht="12.75">
      <c r="A51" s="183" t="s">
        <v>82</v>
      </c>
      <c r="B51" s="184" t="s">
        <v>144</v>
      </c>
      <c r="C51" s="186" t="s">
        <v>166</v>
      </c>
      <c r="D51" s="186" t="s">
        <v>171</v>
      </c>
      <c r="E51" s="351">
        <v>10722</v>
      </c>
      <c r="F51" s="299"/>
      <c r="G51" s="351"/>
      <c r="H51" s="299"/>
      <c r="I51" s="308"/>
      <c r="J51" s="308"/>
      <c r="K51" s="352">
        <f t="shared" si="8"/>
        <v>10722</v>
      </c>
      <c r="L51" s="238">
        <f t="shared" si="9"/>
        <v>0</v>
      </c>
    </row>
    <row r="52" spans="1:12" ht="12.75">
      <c r="A52" s="183" t="s">
        <v>82</v>
      </c>
      <c r="B52" s="184" t="s">
        <v>146</v>
      </c>
      <c r="C52" s="186" t="s">
        <v>166</v>
      </c>
      <c r="D52" s="186" t="s">
        <v>172</v>
      </c>
      <c r="E52" s="351">
        <v>3985</v>
      </c>
      <c r="F52" s="299"/>
      <c r="G52" s="351"/>
      <c r="H52" s="299"/>
      <c r="I52" s="308"/>
      <c r="J52" s="308"/>
      <c r="K52" s="352">
        <f t="shared" si="8"/>
        <v>3985</v>
      </c>
      <c r="L52" s="238">
        <f t="shared" si="9"/>
        <v>0</v>
      </c>
    </row>
    <row r="53" spans="1:12" ht="12.75">
      <c r="A53" s="183" t="s">
        <v>82</v>
      </c>
      <c r="B53" s="184" t="s">
        <v>173</v>
      </c>
      <c r="C53" s="186" t="s">
        <v>166</v>
      </c>
      <c r="D53" s="186" t="s">
        <v>174</v>
      </c>
      <c r="E53" s="351">
        <v>8863</v>
      </c>
      <c r="F53" s="299"/>
      <c r="G53" s="351">
        <v>-443</v>
      </c>
      <c r="H53" s="299"/>
      <c r="I53" s="308"/>
      <c r="J53" s="308"/>
      <c r="K53" s="352">
        <f t="shared" si="8"/>
        <v>8420</v>
      </c>
      <c r="L53" s="238">
        <f t="shared" si="9"/>
        <v>0</v>
      </c>
    </row>
    <row r="54" spans="1:12" ht="12.75">
      <c r="A54" s="183" t="s">
        <v>82</v>
      </c>
      <c r="B54" s="184" t="s">
        <v>175</v>
      </c>
      <c r="C54" s="186" t="s">
        <v>166</v>
      </c>
      <c r="D54" s="186" t="s">
        <v>176</v>
      </c>
      <c r="E54" s="351">
        <v>35451</v>
      </c>
      <c r="F54" s="299"/>
      <c r="G54" s="351">
        <v>-332</v>
      </c>
      <c r="H54" s="299"/>
      <c r="I54" s="308"/>
      <c r="J54" s="308"/>
      <c r="K54" s="352">
        <f t="shared" si="8"/>
        <v>35119</v>
      </c>
      <c r="L54" s="238">
        <f t="shared" si="9"/>
        <v>0</v>
      </c>
    </row>
    <row r="55" spans="1:13" ht="12.75">
      <c r="A55" s="254" t="s">
        <v>82</v>
      </c>
      <c r="B55" s="255" t="s">
        <v>222</v>
      </c>
      <c r="C55" s="256" t="s">
        <v>166</v>
      </c>
      <c r="D55" s="256" t="s">
        <v>312</v>
      </c>
      <c r="E55" s="361">
        <v>0</v>
      </c>
      <c r="F55" s="313"/>
      <c r="G55" s="362"/>
      <c r="H55" s="313">
        <v>5448981</v>
      </c>
      <c r="I55" s="457"/>
      <c r="J55" s="457"/>
      <c r="K55" s="352">
        <f t="shared" si="8"/>
        <v>0</v>
      </c>
      <c r="L55" s="238">
        <f t="shared" si="9"/>
        <v>5448981</v>
      </c>
      <c r="M55" s="215"/>
    </row>
    <row r="56" spans="1:13" ht="12.75">
      <c r="A56" s="254" t="s">
        <v>82</v>
      </c>
      <c r="B56" s="255" t="s">
        <v>238</v>
      </c>
      <c r="C56" s="256" t="s">
        <v>166</v>
      </c>
      <c r="D56" s="256" t="s">
        <v>321</v>
      </c>
      <c r="E56" s="256">
        <v>0</v>
      </c>
      <c r="F56" s="313"/>
      <c r="G56" s="362"/>
      <c r="H56" s="313">
        <v>12000</v>
      </c>
      <c r="I56" s="457"/>
      <c r="J56" s="457"/>
      <c r="K56" s="352">
        <f t="shared" si="8"/>
        <v>0</v>
      </c>
      <c r="L56" s="238">
        <f t="shared" si="9"/>
        <v>12000</v>
      </c>
      <c r="M56" s="215"/>
    </row>
    <row r="57" spans="1:19" s="185" customFormat="1" ht="13.5" thickBot="1">
      <c r="A57" s="188"/>
      <c r="B57" s="189"/>
      <c r="C57" s="190" t="s">
        <v>124</v>
      </c>
      <c r="D57" s="190"/>
      <c r="E57" s="363">
        <f aca="true" t="shared" si="10" ref="E57:L57">SUM(E42:E56)</f>
        <v>298049</v>
      </c>
      <c r="F57" s="364">
        <f t="shared" si="10"/>
        <v>17261</v>
      </c>
      <c r="G57" s="356">
        <f t="shared" si="10"/>
        <v>65260</v>
      </c>
      <c r="H57" s="301">
        <f t="shared" si="10"/>
        <v>5462521</v>
      </c>
      <c r="I57" s="273">
        <f t="shared" si="10"/>
        <v>0</v>
      </c>
      <c r="J57" s="273">
        <f t="shared" si="10"/>
        <v>0</v>
      </c>
      <c r="K57" s="363">
        <f t="shared" si="10"/>
        <v>363309</v>
      </c>
      <c r="L57" s="365">
        <f t="shared" si="10"/>
        <v>5479782</v>
      </c>
      <c r="M57" s="366"/>
      <c r="N57" s="193"/>
      <c r="O57" s="193"/>
      <c r="P57" s="193"/>
      <c r="Q57" s="193"/>
      <c r="R57" s="193"/>
      <c r="S57" s="193"/>
    </row>
    <row r="58" spans="1:12" ht="14.25" customHeight="1">
      <c r="A58" s="550" t="s">
        <v>111</v>
      </c>
      <c r="B58" s="551"/>
      <c r="C58" s="181"/>
      <c r="D58" s="181"/>
      <c r="E58" s="360"/>
      <c r="F58" s="315"/>
      <c r="G58" s="367"/>
      <c r="H58" s="315"/>
      <c r="I58" s="332"/>
      <c r="J58" s="332"/>
      <c r="K58" s="368"/>
      <c r="L58" s="243"/>
    </row>
    <row r="59" spans="1:12" ht="12.75">
      <c r="A59" s="183" t="s">
        <v>144</v>
      </c>
      <c r="B59" s="184"/>
      <c r="C59" s="187" t="s">
        <v>177</v>
      </c>
      <c r="D59" s="186"/>
      <c r="E59" s="253"/>
      <c r="F59" s="299"/>
      <c r="G59" s="351"/>
      <c r="H59" s="299"/>
      <c r="I59" s="308"/>
      <c r="J59" s="308"/>
      <c r="K59" s="352"/>
      <c r="L59" s="238"/>
    </row>
    <row r="60" spans="1:14" ht="12.75" customHeight="1">
      <c r="A60" s="183" t="s">
        <v>178</v>
      </c>
      <c r="B60" s="184" t="s">
        <v>116</v>
      </c>
      <c r="C60" s="186" t="s">
        <v>179</v>
      </c>
      <c r="D60" s="186" t="s">
        <v>180</v>
      </c>
      <c r="E60" s="351">
        <v>46471</v>
      </c>
      <c r="F60" s="319"/>
      <c r="G60" s="369">
        <v>-33194</v>
      </c>
      <c r="H60" s="299"/>
      <c r="I60" s="308"/>
      <c r="J60" s="308"/>
      <c r="K60" s="352">
        <f aca="true" t="shared" si="11" ref="K60:K65">E60+G60+I60</f>
        <v>13277</v>
      </c>
      <c r="L60" s="238">
        <f aca="true" t="shared" si="12" ref="L60:L65">F60+H60+J60</f>
        <v>0</v>
      </c>
      <c r="N60" s="234"/>
    </row>
    <row r="61" spans="1:13" ht="12.75" customHeight="1">
      <c r="A61" s="183" t="s">
        <v>178</v>
      </c>
      <c r="B61" s="184" t="s">
        <v>125</v>
      </c>
      <c r="C61" s="186" t="s">
        <v>179</v>
      </c>
      <c r="D61" s="186" t="s">
        <v>181</v>
      </c>
      <c r="E61" s="351">
        <v>11618</v>
      </c>
      <c r="F61" s="319"/>
      <c r="G61" s="370">
        <v>4000</v>
      </c>
      <c r="H61" s="299"/>
      <c r="I61" s="308"/>
      <c r="J61" s="308"/>
      <c r="K61" s="352">
        <f t="shared" si="11"/>
        <v>15618</v>
      </c>
      <c r="L61" s="238">
        <f t="shared" si="12"/>
        <v>0</v>
      </c>
      <c r="M61" s="225"/>
    </row>
    <row r="62" spans="1:14" ht="12.75" customHeight="1">
      <c r="A62" s="183" t="s">
        <v>182</v>
      </c>
      <c r="B62" s="184" t="s">
        <v>116</v>
      </c>
      <c r="C62" s="186" t="s">
        <v>183</v>
      </c>
      <c r="D62" s="186" t="s">
        <v>184</v>
      </c>
      <c r="E62" s="351">
        <v>0</v>
      </c>
      <c r="F62" s="319">
        <v>114519</v>
      </c>
      <c r="G62" s="370"/>
      <c r="H62" s="397">
        <v>97028</v>
      </c>
      <c r="I62" s="458"/>
      <c r="J62" s="330"/>
      <c r="K62" s="352">
        <f t="shared" si="11"/>
        <v>0</v>
      </c>
      <c r="L62" s="238">
        <f t="shared" si="12"/>
        <v>211547</v>
      </c>
      <c r="M62" s="225"/>
      <c r="N62" s="234"/>
    </row>
    <row r="63" spans="1:13" ht="12.75" customHeight="1">
      <c r="A63" s="183" t="s">
        <v>182</v>
      </c>
      <c r="B63" s="184" t="s">
        <v>125</v>
      </c>
      <c r="C63" s="186" t="s">
        <v>183</v>
      </c>
      <c r="D63" s="186" t="s">
        <v>185</v>
      </c>
      <c r="E63" s="351">
        <v>3319</v>
      </c>
      <c r="F63" s="319">
        <v>189205</v>
      </c>
      <c r="G63" s="370"/>
      <c r="H63" s="299">
        <v>24895</v>
      </c>
      <c r="I63" s="308"/>
      <c r="J63" s="308"/>
      <c r="K63" s="352">
        <f t="shared" si="11"/>
        <v>3319</v>
      </c>
      <c r="L63" s="238">
        <f t="shared" si="12"/>
        <v>214100</v>
      </c>
      <c r="M63" s="225"/>
    </row>
    <row r="64" spans="1:13" ht="12.75" customHeight="1">
      <c r="A64" s="183" t="s">
        <v>182</v>
      </c>
      <c r="B64" s="184" t="s">
        <v>133</v>
      </c>
      <c r="C64" s="186" t="s">
        <v>183</v>
      </c>
      <c r="D64" s="186" t="s">
        <v>186</v>
      </c>
      <c r="E64" s="351">
        <v>59749</v>
      </c>
      <c r="F64" s="319"/>
      <c r="G64" s="370">
        <v>115091</v>
      </c>
      <c r="H64" s="299"/>
      <c r="I64" s="308">
        <v>-30000</v>
      </c>
      <c r="J64" s="308"/>
      <c r="K64" s="352">
        <f t="shared" si="11"/>
        <v>144840</v>
      </c>
      <c r="L64" s="238">
        <f t="shared" si="12"/>
        <v>0</v>
      </c>
      <c r="M64" s="225"/>
    </row>
    <row r="65" spans="1:13" ht="12.75" customHeight="1">
      <c r="A65" s="183" t="s">
        <v>182</v>
      </c>
      <c r="B65" s="184" t="s">
        <v>135</v>
      </c>
      <c r="C65" s="186" t="s">
        <v>183</v>
      </c>
      <c r="D65" s="186" t="s">
        <v>187</v>
      </c>
      <c r="E65" s="351">
        <v>331938</v>
      </c>
      <c r="F65" s="319"/>
      <c r="G65" s="370">
        <v>3280</v>
      </c>
      <c r="H65" s="299">
        <v>28633</v>
      </c>
      <c r="I65" s="308"/>
      <c r="J65" s="308">
        <v>10000</v>
      </c>
      <c r="K65" s="352">
        <f t="shared" si="11"/>
        <v>335218</v>
      </c>
      <c r="L65" s="238">
        <f t="shared" si="12"/>
        <v>38633</v>
      </c>
      <c r="M65" s="225"/>
    </row>
    <row r="66" spans="1:19" s="185" customFormat="1" ht="13.5" thickBot="1">
      <c r="A66" s="183"/>
      <c r="B66" s="189"/>
      <c r="C66" s="190" t="s">
        <v>124</v>
      </c>
      <c r="D66" s="190"/>
      <c r="E66" s="356">
        <f aca="true" t="shared" si="13" ref="E66:L66">SUM(E60:E65)</f>
        <v>453095</v>
      </c>
      <c r="F66" s="301">
        <f t="shared" si="13"/>
        <v>303724</v>
      </c>
      <c r="G66" s="371">
        <f t="shared" si="13"/>
        <v>89177</v>
      </c>
      <c r="H66" s="301">
        <f t="shared" si="13"/>
        <v>150556</v>
      </c>
      <c r="I66" s="459">
        <f t="shared" si="13"/>
        <v>-30000</v>
      </c>
      <c r="J66" s="273">
        <f t="shared" si="13"/>
        <v>10000</v>
      </c>
      <c r="K66" s="356">
        <f t="shared" si="13"/>
        <v>512272</v>
      </c>
      <c r="L66" s="239">
        <f t="shared" si="13"/>
        <v>464280</v>
      </c>
      <c r="N66" s="193"/>
      <c r="O66" s="193"/>
      <c r="P66" s="193"/>
      <c r="Q66" s="193"/>
      <c r="R66" s="193"/>
      <c r="S66" s="193"/>
    </row>
    <row r="67" spans="1:12" ht="14.25" customHeight="1">
      <c r="A67" s="569" t="s">
        <v>111</v>
      </c>
      <c r="B67" s="551"/>
      <c r="C67" s="259"/>
      <c r="D67" s="181"/>
      <c r="E67" s="360"/>
      <c r="F67" s="315"/>
      <c r="G67" s="372"/>
      <c r="H67" s="315"/>
      <c r="I67" s="332"/>
      <c r="J67" s="332"/>
      <c r="K67" s="368"/>
      <c r="L67" s="243"/>
    </row>
    <row r="68" spans="1:12" ht="12.75">
      <c r="A68" s="183" t="s">
        <v>146</v>
      </c>
      <c r="B68" s="184"/>
      <c r="C68" s="187" t="s">
        <v>188</v>
      </c>
      <c r="D68" s="186"/>
      <c r="E68" s="253"/>
      <c r="F68" s="299"/>
      <c r="G68" s="370"/>
      <c r="H68" s="299"/>
      <c r="I68" s="308"/>
      <c r="J68" s="308"/>
      <c r="K68" s="352"/>
      <c r="L68" s="238"/>
    </row>
    <row r="69" spans="1:12" ht="12.75">
      <c r="A69" s="183" t="s">
        <v>72</v>
      </c>
      <c r="B69" s="184" t="s">
        <v>116</v>
      </c>
      <c r="C69" s="186" t="s">
        <v>189</v>
      </c>
      <c r="D69" s="186" t="s">
        <v>190</v>
      </c>
      <c r="E69" s="351">
        <v>286796</v>
      </c>
      <c r="F69" s="319"/>
      <c r="G69" s="370">
        <v>-16100</v>
      </c>
      <c r="H69" s="299"/>
      <c r="I69" s="308"/>
      <c r="J69" s="308"/>
      <c r="K69" s="352">
        <f aca="true" t="shared" si="14" ref="K69:K78">E69+G69+I69</f>
        <v>270696</v>
      </c>
      <c r="L69" s="238">
        <f aca="true" t="shared" si="15" ref="L69:L78">F69+H69+J69</f>
        <v>0</v>
      </c>
    </row>
    <row r="70" spans="1:12" ht="13.5" customHeight="1">
      <c r="A70" s="183" t="s">
        <v>72</v>
      </c>
      <c r="B70" s="184" t="s">
        <v>125</v>
      </c>
      <c r="C70" s="186" t="s">
        <v>189</v>
      </c>
      <c r="D70" s="186" t="s">
        <v>191</v>
      </c>
      <c r="E70" s="351">
        <v>333864</v>
      </c>
      <c r="F70" s="319">
        <v>1660</v>
      </c>
      <c r="G70" s="370">
        <v>-15547</v>
      </c>
      <c r="H70" s="318"/>
      <c r="I70" s="460"/>
      <c r="J70" s="460"/>
      <c r="K70" s="352">
        <f t="shared" si="14"/>
        <v>318317</v>
      </c>
      <c r="L70" s="238">
        <f t="shared" si="15"/>
        <v>1660</v>
      </c>
    </row>
    <row r="71" spans="1:13" ht="12.75">
      <c r="A71" s="183" t="s">
        <v>72</v>
      </c>
      <c r="B71" s="184" t="s">
        <v>133</v>
      </c>
      <c r="C71" s="186" t="s">
        <v>189</v>
      </c>
      <c r="D71" s="186" t="s">
        <v>192</v>
      </c>
      <c r="E71" s="351">
        <v>29211</v>
      </c>
      <c r="F71" s="319"/>
      <c r="G71" s="370">
        <v>-1726</v>
      </c>
      <c r="H71" s="299">
        <v>2990</v>
      </c>
      <c r="I71" s="308">
        <v>-3481</v>
      </c>
      <c r="J71" s="308">
        <v>3481</v>
      </c>
      <c r="K71" s="352">
        <f t="shared" si="14"/>
        <v>24004</v>
      </c>
      <c r="L71" s="238">
        <f t="shared" si="15"/>
        <v>6471</v>
      </c>
      <c r="M71" s="225"/>
    </row>
    <row r="72" spans="1:12" ht="12.75">
      <c r="A72" s="183" t="s">
        <v>72</v>
      </c>
      <c r="B72" s="184" t="s">
        <v>135</v>
      </c>
      <c r="C72" s="186" t="s">
        <v>189</v>
      </c>
      <c r="D72" s="186" t="s">
        <v>193</v>
      </c>
      <c r="E72" s="351">
        <v>13277</v>
      </c>
      <c r="F72" s="319"/>
      <c r="G72" s="370"/>
      <c r="H72" s="299"/>
      <c r="I72" s="308"/>
      <c r="J72" s="308"/>
      <c r="K72" s="352">
        <f t="shared" si="14"/>
        <v>13277</v>
      </c>
      <c r="L72" s="238">
        <f t="shared" si="15"/>
        <v>0</v>
      </c>
    </row>
    <row r="73" spans="1:12" ht="12.75">
      <c r="A73" s="183" t="s">
        <v>73</v>
      </c>
      <c r="B73" s="184" t="s">
        <v>116</v>
      </c>
      <c r="C73" s="186" t="s">
        <v>194</v>
      </c>
      <c r="D73" s="186" t="s">
        <v>195</v>
      </c>
      <c r="E73" s="351">
        <v>59085</v>
      </c>
      <c r="F73" s="319"/>
      <c r="G73" s="370"/>
      <c r="H73" s="299"/>
      <c r="I73" s="308"/>
      <c r="J73" s="308"/>
      <c r="K73" s="352">
        <f t="shared" si="14"/>
        <v>59085</v>
      </c>
      <c r="L73" s="238">
        <f t="shared" si="15"/>
        <v>0</v>
      </c>
    </row>
    <row r="74" spans="1:12" ht="12.75">
      <c r="A74" s="183" t="s">
        <v>73</v>
      </c>
      <c r="B74" s="184" t="s">
        <v>125</v>
      </c>
      <c r="C74" s="186" t="s">
        <v>194</v>
      </c>
      <c r="D74" s="186" t="s">
        <v>196</v>
      </c>
      <c r="E74" s="351">
        <v>943703</v>
      </c>
      <c r="F74" s="319"/>
      <c r="G74" s="370"/>
      <c r="H74" s="299"/>
      <c r="I74" s="308"/>
      <c r="J74" s="308"/>
      <c r="K74" s="352">
        <f t="shared" si="14"/>
        <v>943703</v>
      </c>
      <c r="L74" s="238">
        <f t="shared" si="15"/>
        <v>0</v>
      </c>
    </row>
    <row r="75" spans="1:13" ht="12.75">
      <c r="A75" s="183" t="s">
        <v>92</v>
      </c>
      <c r="B75" s="184" t="s">
        <v>116</v>
      </c>
      <c r="C75" s="186" t="s">
        <v>197</v>
      </c>
      <c r="D75" s="186" t="s">
        <v>198</v>
      </c>
      <c r="E75" s="351">
        <v>455653</v>
      </c>
      <c r="F75" s="319"/>
      <c r="G75" s="370">
        <v>-18105</v>
      </c>
      <c r="H75" s="302">
        <v>3564</v>
      </c>
      <c r="I75" s="461"/>
      <c r="J75" s="461"/>
      <c r="K75" s="352">
        <f t="shared" si="14"/>
        <v>437548</v>
      </c>
      <c r="L75" s="238">
        <f t="shared" si="15"/>
        <v>3564</v>
      </c>
      <c r="M75" s="225"/>
    </row>
    <row r="76" spans="1:12" ht="12.75">
      <c r="A76" s="183" t="s">
        <v>92</v>
      </c>
      <c r="B76" s="184" t="s">
        <v>125</v>
      </c>
      <c r="C76" s="186" t="s">
        <v>197</v>
      </c>
      <c r="D76" s="186" t="s">
        <v>199</v>
      </c>
      <c r="E76" s="351">
        <v>1593</v>
      </c>
      <c r="F76" s="319">
        <v>542754</v>
      </c>
      <c r="G76" s="370"/>
      <c r="H76" s="299"/>
      <c r="I76" s="308"/>
      <c r="J76" s="308"/>
      <c r="K76" s="352">
        <f t="shared" si="14"/>
        <v>1593</v>
      </c>
      <c r="L76" s="238">
        <f t="shared" si="15"/>
        <v>542754</v>
      </c>
    </row>
    <row r="77" spans="1:13" ht="12.75">
      <c r="A77" s="183" t="s">
        <v>103</v>
      </c>
      <c r="B77" s="184" t="s">
        <v>116</v>
      </c>
      <c r="C77" s="186" t="s">
        <v>200</v>
      </c>
      <c r="D77" s="186" t="s">
        <v>201</v>
      </c>
      <c r="E77" s="351">
        <v>5112</v>
      </c>
      <c r="F77" s="319"/>
      <c r="G77" s="373">
        <v>435</v>
      </c>
      <c r="H77" s="299"/>
      <c r="I77" s="308"/>
      <c r="J77" s="308"/>
      <c r="K77" s="352">
        <f t="shared" si="14"/>
        <v>5547</v>
      </c>
      <c r="L77" s="238">
        <f t="shared" si="15"/>
        <v>0</v>
      </c>
      <c r="M77" s="225"/>
    </row>
    <row r="78" spans="1:17" ht="12.75">
      <c r="A78" s="183" t="s">
        <v>103</v>
      </c>
      <c r="B78" s="184" t="s">
        <v>125</v>
      </c>
      <c r="C78" s="186" t="s">
        <v>200</v>
      </c>
      <c r="D78" s="186" t="s">
        <v>202</v>
      </c>
      <c r="E78" s="351">
        <v>5145</v>
      </c>
      <c r="F78" s="319"/>
      <c r="G78" s="370"/>
      <c r="H78" s="299"/>
      <c r="I78" s="308"/>
      <c r="J78" s="308"/>
      <c r="K78" s="352">
        <f t="shared" si="14"/>
        <v>5145</v>
      </c>
      <c r="L78" s="238">
        <f t="shared" si="15"/>
        <v>0</v>
      </c>
      <c r="Q78" s="193"/>
    </row>
    <row r="79" spans="1:19" s="185" customFormat="1" ht="13.5" thickBot="1">
      <c r="A79" s="188"/>
      <c r="B79" s="189"/>
      <c r="C79" s="190" t="s">
        <v>124</v>
      </c>
      <c r="D79" s="190"/>
      <c r="E79" s="356">
        <f aca="true" t="shared" si="16" ref="E79:L79">SUM(E69:E78)</f>
        <v>2133439</v>
      </c>
      <c r="F79" s="301">
        <f t="shared" si="16"/>
        <v>544414</v>
      </c>
      <c r="G79" s="371">
        <f t="shared" si="16"/>
        <v>-51043</v>
      </c>
      <c r="H79" s="301">
        <f t="shared" si="16"/>
        <v>6554</v>
      </c>
      <c r="I79" s="459">
        <f t="shared" si="16"/>
        <v>-3481</v>
      </c>
      <c r="J79" s="273">
        <f t="shared" si="16"/>
        <v>3481</v>
      </c>
      <c r="K79" s="356">
        <f t="shared" si="16"/>
        <v>2078915</v>
      </c>
      <c r="L79" s="239">
        <f t="shared" si="16"/>
        <v>554449</v>
      </c>
      <c r="N79" s="193"/>
      <c r="O79" s="193"/>
      <c r="P79" s="193"/>
      <c r="Q79" s="193"/>
      <c r="R79" s="193"/>
      <c r="S79" s="193"/>
    </row>
    <row r="80" spans="1:19" ht="27.75" customHeight="1">
      <c r="A80" s="546" t="s">
        <v>111</v>
      </c>
      <c r="B80" s="573"/>
      <c r="C80" s="472"/>
      <c r="D80" s="177"/>
      <c r="E80" s="565" t="s">
        <v>112</v>
      </c>
      <c r="F80" s="566"/>
      <c r="G80" s="565" t="s">
        <v>106</v>
      </c>
      <c r="H80" s="566"/>
      <c r="I80" s="571" t="s">
        <v>362</v>
      </c>
      <c r="J80" s="572"/>
      <c r="K80" s="567" t="s">
        <v>113</v>
      </c>
      <c r="L80" s="568"/>
      <c r="M80" s="182"/>
      <c r="N80" s="543"/>
      <c r="O80" s="543"/>
      <c r="P80" s="543"/>
      <c r="Q80" s="543"/>
      <c r="R80" s="543"/>
      <c r="S80" s="543"/>
    </row>
    <row r="81" spans="1:19" ht="12.75" customHeight="1">
      <c r="A81" s="179"/>
      <c r="B81" s="466"/>
      <c r="C81" s="473"/>
      <c r="D81" s="181"/>
      <c r="E81" s="345" t="s">
        <v>115</v>
      </c>
      <c r="F81" s="298" t="s">
        <v>33</v>
      </c>
      <c r="G81" s="345" t="s">
        <v>115</v>
      </c>
      <c r="H81" s="298" t="s">
        <v>33</v>
      </c>
      <c r="I81" s="303" t="s">
        <v>115</v>
      </c>
      <c r="J81" s="303" t="s">
        <v>33</v>
      </c>
      <c r="K81" s="345" t="s">
        <v>115</v>
      </c>
      <c r="L81" s="357" t="s">
        <v>33</v>
      </c>
      <c r="M81" s="195"/>
      <c r="N81" s="192"/>
      <c r="O81" s="192"/>
      <c r="P81" s="192"/>
      <c r="Q81" s="192"/>
      <c r="R81" s="192"/>
      <c r="S81" s="192"/>
    </row>
    <row r="82" spans="1:12" ht="12.75">
      <c r="A82" s="183" t="s">
        <v>173</v>
      </c>
      <c r="B82" s="467"/>
      <c r="C82" s="474" t="s">
        <v>203</v>
      </c>
      <c r="D82" s="186"/>
      <c r="E82" s="253"/>
      <c r="F82" s="299"/>
      <c r="G82" s="351"/>
      <c r="H82" s="299"/>
      <c r="I82" s="308"/>
      <c r="J82" s="308"/>
      <c r="K82" s="352"/>
      <c r="L82" s="238"/>
    </row>
    <row r="83" spans="1:12" ht="12.75">
      <c r="A83" s="183" t="s">
        <v>93</v>
      </c>
      <c r="B83" s="467" t="s">
        <v>116</v>
      </c>
      <c r="C83" s="475" t="s">
        <v>204</v>
      </c>
      <c r="D83" s="186" t="s">
        <v>205</v>
      </c>
      <c r="E83" s="351"/>
      <c r="F83" s="319">
        <v>224889</v>
      </c>
      <c r="G83" s="351"/>
      <c r="H83" s="299"/>
      <c r="I83" s="308"/>
      <c r="J83" s="308"/>
      <c r="K83" s="352">
        <f aca="true" t="shared" si="17" ref="K83:K95">E83+G83+I83</f>
        <v>0</v>
      </c>
      <c r="L83" s="238">
        <f aca="true" t="shared" si="18" ref="L83:L95">F83+H83+J83</f>
        <v>224889</v>
      </c>
    </row>
    <row r="84" spans="1:12" ht="12.75">
      <c r="A84" s="183" t="s">
        <v>93</v>
      </c>
      <c r="B84" s="467" t="s">
        <v>125</v>
      </c>
      <c r="C84" s="475" t="s">
        <v>204</v>
      </c>
      <c r="D84" s="186" t="s">
        <v>206</v>
      </c>
      <c r="E84" s="351"/>
      <c r="F84" s="319">
        <v>45675</v>
      </c>
      <c r="G84" s="351"/>
      <c r="H84" s="299"/>
      <c r="I84" s="308"/>
      <c r="J84" s="308"/>
      <c r="K84" s="352">
        <f t="shared" si="17"/>
        <v>0</v>
      </c>
      <c r="L84" s="238">
        <f t="shared" si="18"/>
        <v>45675</v>
      </c>
    </row>
    <row r="85" spans="1:12" ht="12.75">
      <c r="A85" s="183" t="s">
        <v>93</v>
      </c>
      <c r="B85" s="467" t="s">
        <v>133</v>
      </c>
      <c r="C85" s="475" t="s">
        <v>204</v>
      </c>
      <c r="D85" s="186" t="s">
        <v>207</v>
      </c>
      <c r="E85" s="351"/>
      <c r="F85" s="319">
        <v>19916</v>
      </c>
      <c r="G85" s="374"/>
      <c r="H85" s="299"/>
      <c r="I85" s="308"/>
      <c r="J85" s="308"/>
      <c r="K85" s="352">
        <f t="shared" si="17"/>
        <v>0</v>
      </c>
      <c r="L85" s="238">
        <f t="shared" si="18"/>
        <v>19916</v>
      </c>
    </row>
    <row r="86" spans="1:12" ht="12.75">
      <c r="A86" s="251" t="s">
        <v>93</v>
      </c>
      <c r="B86" s="468" t="s">
        <v>135</v>
      </c>
      <c r="C86" s="476" t="s">
        <v>204</v>
      </c>
      <c r="D86" s="253" t="s">
        <v>319</v>
      </c>
      <c r="E86" s="253"/>
      <c r="F86" s="319">
        <v>0</v>
      </c>
      <c r="G86" s="253"/>
      <c r="H86" s="319">
        <v>126581</v>
      </c>
      <c r="I86" s="462"/>
      <c r="J86" s="462"/>
      <c r="K86" s="352">
        <f t="shared" si="17"/>
        <v>0</v>
      </c>
      <c r="L86" s="238">
        <f t="shared" si="18"/>
        <v>126581</v>
      </c>
    </row>
    <row r="87" spans="1:12" ht="12.75">
      <c r="A87" s="251" t="s">
        <v>93</v>
      </c>
      <c r="B87" s="468" t="s">
        <v>144</v>
      </c>
      <c r="C87" s="476" t="s">
        <v>204</v>
      </c>
      <c r="D87" s="253" t="s">
        <v>320</v>
      </c>
      <c r="E87" s="253"/>
      <c r="F87" s="319">
        <v>0</v>
      </c>
      <c r="G87" s="253"/>
      <c r="H87" s="319">
        <v>70000</v>
      </c>
      <c r="I87" s="462"/>
      <c r="J87" s="462"/>
      <c r="K87" s="352">
        <f t="shared" si="17"/>
        <v>0</v>
      </c>
      <c r="L87" s="238">
        <f t="shared" si="18"/>
        <v>70000</v>
      </c>
    </row>
    <row r="88" spans="1:12" ht="12.75">
      <c r="A88" s="251" t="s">
        <v>93</v>
      </c>
      <c r="B88" s="468" t="s">
        <v>146</v>
      </c>
      <c r="C88" s="476" t="s">
        <v>204</v>
      </c>
      <c r="D88" s="253" t="s">
        <v>322</v>
      </c>
      <c r="E88" s="253"/>
      <c r="F88" s="319">
        <v>0</v>
      </c>
      <c r="G88" s="253"/>
      <c r="H88" s="319">
        <v>2661</v>
      </c>
      <c r="I88" s="462"/>
      <c r="J88" s="462"/>
      <c r="K88" s="352">
        <f t="shared" si="17"/>
        <v>0</v>
      </c>
      <c r="L88" s="238">
        <f t="shared" si="18"/>
        <v>2661</v>
      </c>
    </row>
    <row r="89" spans="1:17" ht="12.75">
      <c r="A89" s="251" t="s">
        <v>93</v>
      </c>
      <c r="B89" s="468" t="s">
        <v>173</v>
      </c>
      <c r="C89" s="476" t="s">
        <v>204</v>
      </c>
      <c r="D89" s="253" t="s">
        <v>323</v>
      </c>
      <c r="E89" s="351"/>
      <c r="F89" s="319">
        <v>0</v>
      </c>
      <c r="G89" s="351"/>
      <c r="H89" s="299">
        <v>266210</v>
      </c>
      <c r="I89" s="308"/>
      <c r="J89" s="308">
        <v>175966</v>
      </c>
      <c r="K89" s="352">
        <f t="shared" si="17"/>
        <v>0</v>
      </c>
      <c r="L89" s="238">
        <f t="shared" si="18"/>
        <v>442176</v>
      </c>
      <c r="Q89" s="234"/>
    </row>
    <row r="90" spans="1:13" ht="12.75">
      <c r="A90" s="251" t="s">
        <v>93</v>
      </c>
      <c r="B90" s="468" t="s">
        <v>175</v>
      </c>
      <c r="C90" s="476" t="s">
        <v>204</v>
      </c>
      <c r="D90" s="386" t="s">
        <v>328</v>
      </c>
      <c r="E90" s="351">
        <v>0</v>
      </c>
      <c r="F90" s="319"/>
      <c r="G90" s="351">
        <v>7000</v>
      </c>
      <c r="H90" s="319"/>
      <c r="I90" s="271"/>
      <c r="J90" s="271"/>
      <c r="K90" s="352">
        <f t="shared" si="17"/>
        <v>7000</v>
      </c>
      <c r="L90" s="238">
        <f t="shared" si="18"/>
        <v>0</v>
      </c>
      <c r="M90" s="225"/>
    </row>
    <row r="91" spans="1:17" ht="12.75">
      <c r="A91" s="251" t="s">
        <v>93</v>
      </c>
      <c r="B91" s="468" t="s">
        <v>222</v>
      </c>
      <c r="C91" s="476" t="s">
        <v>204</v>
      </c>
      <c r="D91" s="253" t="s">
        <v>327</v>
      </c>
      <c r="E91" s="351"/>
      <c r="F91" s="319">
        <v>0</v>
      </c>
      <c r="G91" s="351"/>
      <c r="H91" s="299">
        <v>1000000</v>
      </c>
      <c r="I91" s="308"/>
      <c r="J91" s="308">
        <v>-1000000</v>
      </c>
      <c r="K91" s="352">
        <f t="shared" si="17"/>
        <v>0</v>
      </c>
      <c r="L91" s="238">
        <f t="shared" si="18"/>
        <v>0</v>
      </c>
      <c r="M91" s="225"/>
      <c r="Q91" s="234"/>
    </row>
    <row r="92" spans="1:12" ht="12.75">
      <c r="A92" s="183" t="s">
        <v>94</v>
      </c>
      <c r="B92" s="467"/>
      <c r="C92" s="475" t="s">
        <v>208</v>
      </c>
      <c r="D92" s="186"/>
      <c r="E92" s="351">
        <v>28215</v>
      </c>
      <c r="F92" s="319"/>
      <c r="G92" s="351">
        <v>25</v>
      </c>
      <c r="H92" s="299"/>
      <c r="I92" s="308"/>
      <c r="J92" s="308"/>
      <c r="K92" s="352">
        <f t="shared" si="17"/>
        <v>28240</v>
      </c>
      <c r="L92" s="238">
        <f t="shared" si="18"/>
        <v>0</v>
      </c>
    </row>
    <row r="93" spans="1:12" ht="12.75">
      <c r="A93" s="183" t="s">
        <v>95</v>
      </c>
      <c r="B93" s="467"/>
      <c r="C93" s="475" t="s">
        <v>209</v>
      </c>
      <c r="D93" s="186"/>
      <c r="E93" s="351">
        <v>471686</v>
      </c>
      <c r="F93" s="319"/>
      <c r="G93" s="351">
        <v>-16345</v>
      </c>
      <c r="H93" s="299"/>
      <c r="I93" s="308"/>
      <c r="J93" s="308"/>
      <c r="K93" s="352">
        <f t="shared" si="17"/>
        <v>455341</v>
      </c>
      <c r="L93" s="238">
        <f t="shared" si="18"/>
        <v>0</v>
      </c>
    </row>
    <row r="94" spans="1:13" ht="12.75">
      <c r="A94" s="183" t="s">
        <v>210</v>
      </c>
      <c r="B94" s="467" t="s">
        <v>116</v>
      </c>
      <c r="C94" s="475" t="s">
        <v>211</v>
      </c>
      <c r="D94" s="186" t="s">
        <v>212</v>
      </c>
      <c r="E94" s="351">
        <v>382394</v>
      </c>
      <c r="F94" s="319">
        <v>14937</v>
      </c>
      <c r="G94" s="351">
        <v>43686</v>
      </c>
      <c r="H94" s="299">
        <v>-747</v>
      </c>
      <c r="I94" s="308"/>
      <c r="J94" s="308"/>
      <c r="K94" s="352">
        <f t="shared" si="17"/>
        <v>426080</v>
      </c>
      <c r="L94" s="238">
        <f t="shared" si="18"/>
        <v>14190</v>
      </c>
      <c r="M94" s="215"/>
    </row>
    <row r="95" spans="1:17" ht="12.75">
      <c r="A95" s="183" t="s">
        <v>210</v>
      </c>
      <c r="B95" s="467" t="s">
        <v>125</v>
      </c>
      <c r="C95" s="475" t="s">
        <v>211</v>
      </c>
      <c r="D95" s="186" t="s">
        <v>213</v>
      </c>
      <c r="E95" s="351">
        <v>21576</v>
      </c>
      <c r="F95" s="319"/>
      <c r="G95" s="351"/>
      <c r="H95" s="299"/>
      <c r="I95" s="308">
        <v>16597</v>
      </c>
      <c r="J95" s="308"/>
      <c r="K95" s="352">
        <f t="shared" si="17"/>
        <v>38173</v>
      </c>
      <c r="L95" s="238">
        <f t="shared" si="18"/>
        <v>0</v>
      </c>
      <c r="Q95" s="193"/>
    </row>
    <row r="96" spans="1:19" s="185" customFormat="1" ht="17.25" customHeight="1" thickBot="1">
      <c r="A96" s="188"/>
      <c r="B96" s="469"/>
      <c r="C96" s="477" t="s">
        <v>124</v>
      </c>
      <c r="D96" s="190"/>
      <c r="E96" s="356">
        <f aca="true" t="shared" si="19" ref="E96:L96">SUM(E83:E95)</f>
        <v>903871</v>
      </c>
      <c r="F96" s="301">
        <f t="shared" si="19"/>
        <v>305417</v>
      </c>
      <c r="G96" s="356">
        <f t="shared" si="19"/>
        <v>34366</v>
      </c>
      <c r="H96" s="301">
        <f t="shared" si="19"/>
        <v>1464705</v>
      </c>
      <c r="I96" s="273">
        <f t="shared" si="19"/>
        <v>16597</v>
      </c>
      <c r="J96" s="273">
        <f t="shared" si="19"/>
        <v>-824034</v>
      </c>
      <c r="K96" s="356">
        <f t="shared" si="19"/>
        <v>954834</v>
      </c>
      <c r="L96" s="239">
        <f t="shared" si="19"/>
        <v>946088</v>
      </c>
      <c r="N96" s="193"/>
      <c r="O96" s="193"/>
      <c r="P96" s="193"/>
      <c r="Q96" s="193"/>
      <c r="R96" s="193"/>
      <c r="S96" s="193"/>
    </row>
    <row r="97" spans="1:12" ht="18" customHeight="1">
      <c r="A97" s="550" t="s">
        <v>111</v>
      </c>
      <c r="B97" s="574"/>
      <c r="C97" s="473"/>
      <c r="D97" s="181"/>
      <c r="E97" s="367"/>
      <c r="F97" s="375"/>
      <c r="G97" s="367" t="s">
        <v>313</v>
      </c>
      <c r="H97" s="315"/>
      <c r="I97" s="332"/>
      <c r="J97" s="332"/>
      <c r="K97" s="368"/>
      <c r="L97" s="243"/>
    </row>
    <row r="98" spans="1:12" ht="12.75">
      <c r="A98" s="183" t="s">
        <v>175</v>
      </c>
      <c r="B98" s="467"/>
      <c r="C98" s="474" t="s">
        <v>214</v>
      </c>
      <c r="D98" s="186"/>
      <c r="E98" s="351"/>
      <c r="F98" s="319"/>
      <c r="G98" s="351"/>
      <c r="H98" s="299"/>
      <c r="I98" s="308"/>
      <c r="J98" s="308"/>
      <c r="K98" s="352"/>
      <c r="L98" s="238"/>
    </row>
    <row r="99" spans="1:12" ht="12.75">
      <c r="A99" s="183" t="s">
        <v>76</v>
      </c>
      <c r="B99" s="467"/>
      <c r="C99" s="475" t="s">
        <v>215</v>
      </c>
      <c r="D99" s="186"/>
      <c r="E99" s="351">
        <v>497909</v>
      </c>
      <c r="F99" s="319"/>
      <c r="G99" s="351"/>
      <c r="H99" s="299"/>
      <c r="I99" s="308"/>
      <c r="J99" s="308"/>
      <c r="K99" s="352">
        <f aca="true" t="shared" si="20" ref="K99:K106">E99+G99+I99</f>
        <v>497909</v>
      </c>
      <c r="L99" s="238">
        <f aca="true" t="shared" si="21" ref="L99:L106">F99+H99+J99</f>
        <v>0</v>
      </c>
    </row>
    <row r="100" spans="1:12" ht="12.75">
      <c r="A100" s="183" t="s">
        <v>77</v>
      </c>
      <c r="B100" s="467" t="s">
        <v>116</v>
      </c>
      <c r="C100" s="475" t="s">
        <v>216</v>
      </c>
      <c r="D100" s="186" t="s">
        <v>217</v>
      </c>
      <c r="E100" s="351">
        <v>992498</v>
      </c>
      <c r="F100" s="319"/>
      <c r="G100" s="351">
        <v>-85719</v>
      </c>
      <c r="H100" s="299"/>
      <c r="I100" s="308">
        <v>-40930</v>
      </c>
      <c r="J100" s="308"/>
      <c r="K100" s="352">
        <f t="shared" si="20"/>
        <v>865849</v>
      </c>
      <c r="L100" s="238">
        <f t="shared" si="21"/>
        <v>0</v>
      </c>
    </row>
    <row r="101" spans="1:12" ht="12.75">
      <c r="A101" s="183" t="s">
        <v>77</v>
      </c>
      <c r="B101" s="467" t="s">
        <v>125</v>
      </c>
      <c r="C101" s="475" t="s">
        <v>216</v>
      </c>
      <c r="D101" s="186" t="s">
        <v>218</v>
      </c>
      <c r="E101" s="351">
        <v>0</v>
      </c>
      <c r="F101" s="319">
        <v>285468</v>
      </c>
      <c r="G101" s="351"/>
      <c r="H101" s="299"/>
      <c r="I101" s="308"/>
      <c r="J101" s="308">
        <v>17246</v>
      </c>
      <c r="K101" s="352">
        <f t="shared" si="20"/>
        <v>0</v>
      </c>
      <c r="L101" s="238">
        <f t="shared" si="21"/>
        <v>302714</v>
      </c>
    </row>
    <row r="102" spans="1:12" ht="12.75">
      <c r="A102" s="183" t="s">
        <v>77</v>
      </c>
      <c r="B102" s="467" t="s">
        <v>133</v>
      </c>
      <c r="C102" s="475" t="s">
        <v>216</v>
      </c>
      <c r="D102" s="186" t="s">
        <v>219</v>
      </c>
      <c r="E102" s="351">
        <v>0</v>
      </c>
      <c r="F102" s="319">
        <v>82985</v>
      </c>
      <c r="G102" s="351"/>
      <c r="H102" s="299">
        <v>-33195</v>
      </c>
      <c r="I102" s="308"/>
      <c r="J102" s="308"/>
      <c r="K102" s="352">
        <f t="shared" si="20"/>
        <v>0</v>
      </c>
      <c r="L102" s="238">
        <f t="shared" si="21"/>
        <v>49790</v>
      </c>
    </row>
    <row r="103" spans="1:12" ht="12.75">
      <c r="A103" s="183" t="s">
        <v>77</v>
      </c>
      <c r="B103" s="467" t="s">
        <v>135</v>
      </c>
      <c r="C103" s="475" t="s">
        <v>216</v>
      </c>
      <c r="D103" s="186" t="s">
        <v>220</v>
      </c>
      <c r="E103" s="351">
        <v>0</v>
      </c>
      <c r="F103" s="319">
        <v>49791</v>
      </c>
      <c r="G103" s="351"/>
      <c r="H103" s="299">
        <v>-49791</v>
      </c>
      <c r="I103" s="308"/>
      <c r="J103" s="308"/>
      <c r="K103" s="352">
        <f t="shared" si="20"/>
        <v>0</v>
      </c>
      <c r="L103" s="238">
        <f t="shared" si="21"/>
        <v>0</v>
      </c>
    </row>
    <row r="104" spans="1:17" ht="12.75">
      <c r="A104" s="183" t="s">
        <v>77</v>
      </c>
      <c r="B104" s="467" t="s">
        <v>144</v>
      </c>
      <c r="C104" s="475" t="s">
        <v>216</v>
      </c>
      <c r="D104" s="186" t="s">
        <v>221</v>
      </c>
      <c r="E104" s="351">
        <v>0</v>
      </c>
      <c r="F104" s="319">
        <v>14937</v>
      </c>
      <c r="G104" s="351"/>
      <c r="H104" s="299">
        <v>-14937</v>
      </c>
      <c r="I104" s="308"/>
      <c r="J104" s="308"/>
      <c r="K104" s="352">
        <f t="shared" si="20"/>
        <v>0</v>
      </c>
      <c r="L104" s="238">
        <f t="shared" si="21"/>
        <v>0</v>
      </c>
      <c r="Q104" s="193"/>
    </row>
    <row r="105" spans="1:13" ht="12.75">
      <c r="A105" s="251" t="s">
        <v>77</v>
      </c>
      <c r="B105" s="468" t="s">
        <v>146</v>
      </c>
      <c r="C105" s="476" t="s">
        <v>216</v>
      </c>
      <c r="D105" s="253" t="s">
        <v>331</v>
      </c>
      <c r="E105" s="351">
        <v>0</v>
      </c>
      <c r="F105" s="319">
        <v>0</v>
      </c>
      <c r="G105" s="351"/>
      <c r="H105" s="299">
        <v>330000</v>
      </c>
      <c r="I105" s="308"/>
      <c r="J105" s="308">
        <v>-330000</v>
      </c>
      <c r="K105" s="352">
        <f t="shared" si="20"/>
        <v>0</v>
      </c>
      <c r="L105" s="238">
        <f t="shared" si="21"/>
        <v>0</v>
      </c>
      <c r="M105" s="225"/>
    </row>
    <row r="106" spans="1:13" ht="12.75">
      <c r="A106" s="251" t="s">
        <v>77</v>
      </c>
      <c r="B106" s="468" t="s">
        <v>173</v>
      </c>
      <c r="C106" s="476" t="s">
        <v>216</v>
      </c>
      <c r="D106" s="253" t="s">
        <v>332</v>
      </c>
      <c r="E106" s="351">
        <v>0</v>
      </c>
      <c r="F106" s="319">
        <v>0</v>
      </c>
      <c r="G106" s="351"/>
      <c r="H106" s="299">
        <v>29000</v>
      </c>
      <c r="I106" s="308"/>
      <c r="J106" s="308">
        <v>-11500</v>
      </c>
      <c r="K106" s="352">
        <f t="shared" si="20"/>
        <v>0</v>
      </c>
      <c r="L106" s="238">
        <f t="shared" si="21"/>
        <v>17500</v>
      </c>
      <c r="M106" s="225"/>
    </row>
    <row r="107" spans="1:19" s="185" customFormat="1" ht="15.75" customHeight="1" thickBot="1">
      <c r="A107" s="188"/>
      <c r="B107" s="469"/>
      <c r="C107" s="477" t="s">
        <v>124</v>
      </c>
      <c r="D107" s="190"/>
      <c r="E107" s="356">
        <f aca="true" t="shared" si="22" ref="E107:L107">SUM(E99:E106)</f>
        <v>1490407</v>
      </c>
      <c r="F107" s="301">
        <f t="shared" si="22"/>
        <v>433181</v>
      </c>
      <c r="G107" s="356">
        <f t="shared" si="22"/>
        <v>-85719</v>
      </c>
      <c r="H107" s="301">
        <f t="shared" si="22"/>
        <v>261077</v>
      </c>
      <c r="I107" s="273">
        <f t="shared" si="22"/>
        <v>-40930</v>
      </c>
      <c r="J107" s="273">
        <f t="shared" si="22"/>
        <v>-324254</v>
      </c>
      <c r="K107" s="356">
        <f t="shared" si="22"/>
        <v>1363758</v>
      </c>
      <c r="L107" s="239">
        <f t="shared" si="22"/>
        <v>370004</v>
      </c>
      <c r="N107" s="193"/>
      <c r="O107" s="193"/>
      <c r="P107" s="193"/>
      <c r="Q107" s="193"/>
      <c r="R107" s="193"/>
      <c r="S107" s="193"/>
    </row>
    <row r="108" spans="1:12" ht="21.75" customHeight="1">
      <c r="A108" s="550" t="s">
        <v>111</v>
      </c>
      <c r="B108" s="574"/>
      <c r="C108" s="473"/>
      <c r="D108" s="181"/>
      <c r="E108" s="360"/>
      <c r="F108" s="315"/>
      <c r="G108" s="367"/>
      <c r="H108" s="315"/>
      <c r="I108" s="332"/>
      <c r="J108" s="332"/>
      <c r="K108" s="368"/>
      <c r="L108" s="243"/>
    </row>
    <row r="109" spans="1:17" ht="12.75">
      <c r="A109" s="183" t="s">
        <v>222</v>
      </c>
      <c r="B109" s="467"/>
      <c r="C109" s="474" t="s">
        <v>223</v>
      </c>
      <c r="D109" s="186"/>
      <c r="E109" s="253"/>
      <c r="F109" s="299"/>
      <c r="G109" s="351"/>
      <c r="H109" s="299"/>
      <c r="I109" s="308"/>
      <c r="J109" s="308"/>
      <c r="K109" s="352"/>
      <c r="L109" s="238"/>
      <c r="Q109" s="278"/>
    </row>
    <row r="110" spans="1:17" ht="12.75">
      <c r="A110" s="247" t="s">
        <v>74</v>
      </c>
      <c r="B110" s="470" t="s">
        <v>116</v>
      </c>
      <c r="C110" s="478" t="s">
        <v>224</v>
      </c>
      <c r="D110" s="249" t="s">
        <v>225</v>
      </c>
      <c r="E110" s="253">
        <v>1353283</v>
      </c>
      <c r="F110" s="299"/>
      <c r="G110" s="351">
        <v>63192</v>
      </c>
      <c r="H110" s="299"/>
      <c r="I110" s="308"/>
      <c r="J110" s="308"/>
      <c r="K110" s="352">
        <f aca="true" t="shared" si="23" ref="K110:K118">E110+G110+I110</f>
        <v>1416475</v>
      </c>
      <c r="L110" s="238">
        <f aca="true" t="shared" si="24" ref="L110:L118">F110+H110+J110</f>
        <v>0</v>
      </c>
      <c r="O110" s="278"/>
      <c r="Q110" s="278"/>
    </row>
    <row r="111" spans="1:17" ht="12.75">
      <c r="A111" s="223" t="s">
        <v>74</v>
      </c>
      <c r="B111" s="471" t="s">
        <v>125</v>
      </c>
      <c r="C111" s="479" t="s">
        <v>224</v>
      </c>
      <c r="D111" s="208" t="s">
        <v>380</v>
      </c>
      <c r="E111" s="253"/>
      <c r="F111" s="300">
        <v>99582</v>
      </c>
      <c r="G111" s="351"/>
      <c r="H111" s="299">
        <v>82966</v>
      </c>
      <c r="I111" s="308"/>
      <c r="J111" s="308">
        <v>-182548</v>
      </c>
      <c r="K111" s="352">
        <f t="shared" si="23"/>
        <v>0</v>
      </c>
      <c r="L111" s="238">
        <f t="shared" si="24"/>
        <v>0</v>
      </c>
      <c r="M111" s="225"/>
      <c r="Q111" s="278"/>
    </row>
    <row r="112" spans="1:17" ht="12.75">
      <c r="A112" s="223" t="s">
        <v>74</v>
      </c>
      <c r="B112" s="471" t="s">
        <v>125</v>
      </c>
      <c r="C112" s="479" t="s">
        <v>224</v>
      </c>
      <c r="D112" s="208" t="s">
        <v>381</v>
      </c>
      <c r="E112" s="253"/>
      <c r="F112" s="300"/>
      <c r="G112" s="351"/>
      <c r="H112" s="299"/>
      <c r="I112" s="308"/>
      <c r="J112" s="308">
        <v>236036</v>
      </c>
      <c r="K112" s="352">
        <f t="shared" si="23"/>
        <v>0</v>
      </c>
      <c r="L112" s="238">
        <f t="shared" si="24"/>
        <v>236036</v>
      </c>
      <c r="M112" s="225"/>
      <c r="Q112" s="278"/>
    </row>
    <row r="113" spans="1:17" ht="12.75">
      <c r="A113" s="247" t="s">
        <v>74</v>
      </c>
      <c r="B113" s="470" t="s">
        <v>133</v>
      </c>
      <c r="C113" s="478" t="s">
        <v>224</v>
      </c>
      <c r="D113" s="249" t="s">
        <v>226</v>
      </c>
      <c r="E113" s="253"/>
      <c r="F113" s="299">
        <v>0</v>
      </c>
      <c r="G113" s="351"/>
      <c r="H113" s="299"/>
      <c r="I113" s="308"/>
      <c r="J113" s="308"/>
      <c r="K113" s="352">
        <f t="shared" si="23"/>
        <v>0</v>
      </c>
      <c r="L113" s="238">
        <f t="shared" si="24"/>
        <v>0</v>
      </c>
      <c r="O113" s="279"/>
      <c r="Q113" s="278"/>
    </row>
    <row r="114" spans="1:12" ht="12.75">
      <c r="A114" s="247" t="s">
        <v>74</v>
      </c>
      <c r="B114" s="470" t="s">
        <v>135</v>
      </c>
      <c r="C114" s="478" t="s">
        <v>224</v>
      </c>
      <c r="D114" s="249" t="s">
        <v>227</v>
      </c>
      <c r="E114" s="253">
        <v>273120</v>
      </c>
      <c r="F114" s="299"/>
      <c r="G114" s="351">
        <v>1097</v>
      </c>
      <c r="H114" s="299"/>
      <c r="I114" s="308"/>
      <c r="J114" s="308"/>
      <c r="K114" s="352">
        <f t="shared" si="23"/>
        <v>274217</v>
      </c>
      <c r="L114" s="238">
        <f t="shared" si="24"/>
        <v>0</v>
      </c>
    </row>
    <row r="115" spans="1:12" ht="12.75">
      <c r="A115" s="223" t="s">
        <v>74</v>
      </c>
      <c r="B115" s="471" t="s">
        <v>144</v>
      </c>
      <c r="C115" s="479" t="s">
        <v>224</v>
      </c>
      <c r="D115" s="208" t="s">
        <v>228</v>
      </c>
      <c r="E115" s="253">
        <v>3319</v>
      </c>
      <c r="F115" s="299"/>
      <c r="G115" s="351"/>
      <c r="H115" s="299"/>
      <c r="I115" s="308"/>
      <c r="J115" s="308"/>
      <c r="K115" s="352">
        <f t="shared" si="23"/>
        <v>3319</v>
      </c>
      <c r="L115" s="238">
        <f t="shared" si="24"/>
        <v>0</v>
      </c>
    </row>
    <row r="116" spans="1:12" ht="12.75">
      <c r="A116" s="247" t="s">
        <v>74</v>
      </c>
      <c r="B116" s="470" t="s">
        <v>146</v>
      </c>
      <c r="C116" s="478" t="s">
        <v>224</v>
      </c>
      <c r="D116" s="249" t="s">
        <v>229</v>
      </c>
      <c r="E116" s="253">
        <v>312288</v>
      </c>
      <c r="F116" s="299"/>
      <c r="G116" s="351"/>
      <c r="H116" s="299"/>
      <c r="I116" s="308"/>
      <c r="J116" s="308"/>
      <c r="K116" s="352">
        <f t="shared" si="23"/>
        <v>312288</v>
      </c>
      <c r="L116" s="238">
        <f t="shared" si="24"/>
        <v>0</v>
      </c>
    </row>
    <row r="117" spans="1:12" ht="12.75">
      <c r="A117" s="183" t="s">
        <v>74</v>
      </c>
      <c r="B117" s="467" t="s">
        <v>173</v>
      </c>
      <c r="C117" s="475" t="s">
        <v>224</v>
      </c>
      <c r="D117" s="186" t="s">
        <v>230</v>
      </c>
      <c r="E117" s="253">
        <v>12647</v>
      </c>
      <c r="F117" s="299"/>
      <c r="G117" s="351">
        <v>-18</v>
      </c>
      <c r="H117" s="299"/>
      <c r="I117" s="308"/>
      <c r="J117" s="308"/>
      <c r="K117" s="352">
        <f t="shared" si="23"/>
        <v>12629</v>
      </c>
      <c r="L117" s="238">
        <f t="shared" si="24"/>
        <v>0</v>
      </c>
    </row>
    <row r="118" spans="1:13" ht="13.5" thickBot="1">
      <c r="A118" s="188" t="s">
        <v>74</v>
      </c>
      <c r="B118" s="469" t="s">
        <v>175</v>
      </c>
      <c r="C118" s="480" t="s">
        <v>224</v>
      </c>
      <c r="D118" s="228" t="s">
        <v>324</v>
      </c>
      <c r="E118" s="376">
        <v>0</v>
      </c>
      <c r="F118" s="320">
        <v>0</v>
      </c>
      <c r="G118" s="377">
        <v>3330</v>
      </c>
      <c r="H118" s="320"/>
      <c r="I118" s="401"/>
      <c r="J118" s="401"/>
      <c r="K118" s="481">
        <f t="shared" si="23"/>
        <v>3330</v>
      </c>
      <c r="L118" s="378">
        <f t="shared" si="24"/>
        <v>0</v>
      </c>
      <c r="M118" s="225"/>
    </row>
    <row r="119" spans="1:13" ht="13.5" thickBot="1">
      <c r="A119" s="199"/>
      <c r="B119" s="200"/>
      <c r="C119" s="195"/>
      <c r="D119" s="195"/>
      <c r="E119" s="195"/>
      <c r="F119" s="198"/>
      <c r="G119" s="227"/>
      <c r="H119" s="198"/>
      <c r="I119" s="198"/>
      <c r="J119" s="198"/>
      <c r="K119" s="198"/>
      <c r="L119" s="234"/>
      <c r="M119" s="225"/>
    </row>
    <row r="120" spans="1:19" ht="27" customHeight="1">
      <c r="A120" s="546" t="s">
        <v>111</v>
      </c>
      <c r="B120" s="573"/>
      <c r="C120" s="472"/>
      <c r="D120" s="177"/>
      <c r="E120" s="565" t="s">
        <v>112</v>
      </c>
      <c r="F120" s="566"/>
      <c r="G120" s="565" t="s">
        <v>106</v>
      </c>
      <c r="H120" s="566"/>
      <c r="I120" s="571" t="s">
        <v>362</v>
      </c>
      <c r="J120" s="572"/>
      <c r="K120" s="567" t="s">
        <v>113</v>
      </c>
      <c r="L120" s="568"/>
      <c r="M120" s="182"/>
      <c r="N120" s="543"/>
      <c r="O120" s="543"/>
      <c r="P120" s="543"/>
      <c r="Q120" s="543"/>
      <c r="R120" s="543"/>
      <c r="S120" s="543"/>
    </row>
    <row r="121" spans="1:19" ht="12.75">
      <c r="A121" s="379"/>
      <c r="B121" s="195"/>
      <c r="C121" s="379"/>
      <c r="D121" s="186"/>
      <c r="E121" s="345" t="s">
        <v>115</v>
      </c>
      <c r="F121" s="298" t="s">
        <v>33</v>
      </c>
      <c r="G121" s="345" t="s">
        <v>115</v>
      </c>
      <c r="H121" s="298" t="s">
        <v>33</v>
      </c>
      <c r="I121" s="303" t="s">
        <v>115</v>
      </c>
      <c r="J121" s="303" t="s">
        <v>33</v>
      </c>
      <c r="K121" s="345" t="s">
        <v>115</v>
      </c>
      <c r="L121" s="311" t="s">
        <v>33</v>
      </c>
      <c r="N121" s="192"/>
      <c r="O121" s="192"/>
      <c r="P121" s="192"/>
      <c r="Q121" s="192"/>
      <c r="R121" s="192"/>
      <c r="S121" s="192"/>
    </row>
    <row r="122" spans="1:19" ht="12.75">
      <c r="A122" s="379"/>
      <c r="B122" s="195"/>
      <c r="C122" s="475"/>
      <c r="D122" s="186"/>
      <c r="E122" s="345"/>
      <c r="F122" s="298"/>
      <c r="G122" s="345"/>
      <c r="H122" s="298"/>
      <c r="I122" s="463"/>
      <c r="J122" s="463"/>
      <c r="K122" s="380"/>
      <c r="L122" s="311"/>
      <c r="N122" s="192"/>
      <c r="O122" s="192"/>
      <c r="P122" s="192"/>
      <c r="Q122" s="192"/>
      <c r="R122" s="192"/>
      <c r="S122" s="192"/>
    </row>
    <row r="123" spans="1:19" ht="12.75">
      <c r="A123" s="183" t="s">
        <v>75</v>
      </c>
      <c r="B123" s="467"/>
      <c r="C123" s="475" t="s">
        <v>231</v>
      </c>
      <c r="D123" s="186"/>
      <c r="E123" s="381">
        <v>58089</v>
      </c>
      <c r="F123" s="298"/>
      <c r="G123" s="345"/>
      <c r="H123" s="298"/>
      <c r="I123" s="463"/>
      <c r="J123" s="463"/>
      <c r="K123" s="352">
        <f aca="true" t="shared" si="25" ref="K123:K129">E123+G123+I123</f>
        <v>58089</v>
      </c>
      <c r="L123" s="238">
        <f aca="true" t="shared" si="26" ref="L123:L129">F123+H123+J123</f>
        <v>0</v>
      </c>
      <c r="N123" s="192"/>
      <c r="O123" s="192"/>
      <c r="P123" s="192"/>
      <c r="Q123" s="192"/>
      <c r="R123" s="192"/>
      <c r="S123" s="192"/>
    </row>
    <row r="124" spans="1:13" ht="12.75">
      <c r="A124" s="183" t="s">
        <v>80</v>
      </c>
      <c r="B124" s="467" t="s">
        <v>116</v>
      </c>
      <c r="C124" s="475" t="s">
        <v>232</v>
      </c>
      <c r="D124" s="186" t="s">
        <v>233</v>
      </c>
      <c r="E124" s="351">
        <v>5643</v>
      </c>
      <c r="F124" s="319"/>
      <c r="G124" s="351">
        <v>2028</v>
      </c>
      <c r="H124" s="299"/>
      <c r="I124" s="308"/>
      <c r="J124" s="308"/>
      <c r="K124" s="352">
        <f t="shared" si="25"/>
        <v>7671</v>
      </c>
      <c r="L124" s="238">
        <f t="shared" si="26"/>
        <v>0</v>
      </c>
      <c r="M124" s="225"/>
    </row>
    <row r="125" spans="1:12" ht="12.75">
      <c r="A125" s="183" t="s">
        <v>80</v>
      </c>
      <c r="B125" s="467" t="s">
        <v>125</v>
      </c>
      <c r="C125" s="475" t="s">
        <v>232</v>
      </c>
      <c r="D125" s="186" t="s">
        <v>234</v>
      </c>
      <c r="E125" s="351">
        <v>85640</v>
      </c>
      <c r="F125" s="319"/>
      <c r="G125" s="351"/>
      <c r="H125" s="299"/>
      <c r="I125" s="308"/>
      <c r="J125" s="308"/>
      <c r="K125" s="352">
        <f t="shared" si="25"/>
        <v>85640</v>
      </c>
      <c r="L125" s="238">
        <f t="shared" si="26"/>
        <v>0</v>
      </c>
    </row>
    <row r="126" spans="1:12" ht="12.75">
      <c r="A126" s="183" t="s">
        <v>80</v>
      </c>
      <c r="B126" s="467" t="s">
        <v>133</v>
      </c>
      <c r="C126" s="475" t="s">
        <v>232</v>
      </c>
      <c r="D126" s="186" t="s">
        <v>235</v>
      </c>
      <c r="E126" s="351">
        <v>996</v>
      </c>
      <c r="F126" s="319"/>
      <c r="G126" s="351"/>
      <c r="H126" s="299"/>
      <c r="I126" s="272"/>
      <c r="J126" s="272"/>
      <c r="K126" s="352">
        <f t="shared" si="25"/>
        <v>996</v>
      </c>
      <c r="L126" s="238">
        <f t="shared" si="26"/>
        <v>0</v>
      </c>
    </row>
    <row r="127" spans="1:12" ht="12.75">
      <c r="A127" s="179" t="s">
        <v>80</v>
      </c>
      <c r="B127" s="482" t="s">
        <v>135</v>
      </c>
      <c r="C127" s="473" t="s">
        <v>232</v>
      </c>
      <c r="D127" s="181" t="s">
        <v>236</v>
      </c>
      <c r="E127" s="367">
        <v>49990</v>
      </c>
      <c r="F127" s="375"/>
      <c r="G127" s="367">
        <v>-2500</v>
      </c>
      <c r="H127" s="315"/>
      <c r="I127" s="332"/>
      <c r="J127" s="332"/>
      <c r="K127" s="352">
        <f t="shared" si="25"/>
        <v>47490</v>
      </c>
      <c r="L127" s="238">
        <f t="shared" si="26"/>
        <v>0</v>
      </c>
    </row>
    <row r="128" spans="1:13" ht="12.75">
      <c r="A128" s="202" t="s">
        <v>80</v>
      </c>
      <c r="B128" s="467" t="s">
        <v>144</v>
      </c>
      <c r="C128" s="475" t="s">
        <v>232</v>
      </c>
      <c r="D128" s="186" t="s">
        <v>107</v>
      </c>
      <c r="E128" s="351">
        <v>57857</v>
      </c>
      <c r="F128" s="319"/>
      <c r="G128" s="351">
        <v>3330</v>
      </c>
      <c r="H128" s="299"/>
      <c r="I128" s="308"/>
      <c r="J128" s="308"/>
      <c r="K128" s="352">
        <f t="shared" si="25"/>
        <v>61187</v>
      </c>
      <c r="L128" s="238">
        <f t="shared" si="26"/>
        <v>0</v>
      </c>
      <c r="M128" s="225"/>
    </row>
    <row r="129" spans="1:17" ht="12.75">
      <c r="A129" s="202" t="s">
        <v>81</v>
      </c>
      <c r="B129" s="467"/>
      <c r="C129" s="475" t="s">
        <v>237</v>
      </c>
      <c r="D129" s="186"/>
      <c r="E129" s="351">
        <v>37012</v>
      </c>
      <c r="F129" s="319"/>
      <c r="G129" s="351">
        <v>-1461</v>
      </c>
      <c r="H129" s="299"/>
      <c r="I129" s="308"/>
      <c r="J129" s="308"/>
      <c r="K129" s="352">
        <f t="shared" si="25"/>
        <v>35551</v>
      </c>
      <c r="L129" s="238">
        <f t="shared" si="26"/>
        <v>0</v>
      </c>
      <c r="Q129" s="193"/>
    </row>
    <row r="130" spans="1:19" s="185" customFormat="1" ht="13.5" thickBot="1">
      <c r="A130" s="203"/>
      <c r="B130" s="469"/>
      <c r="C130" s="477" t="s">
        <v>124</v>
      </c>
      <c r="D130" s="190"/>
      <c r="E130" s="356">
        <f aca="true" t="shared" si="27" ref="E130:L130">SUM(E109:E129)</f>
        <v>2249884</v>
      </c>
      <c r="F130" s="301">
        <f t="shared" si="27"/>
        <v>99582</v>
      </c>
      <c r="G130" s="356">
        <f t="shared" si="27"/>
        <v>68998</v>
      </c>
      <c r="H130" s="301">
        <f t="shared" si="27"/>
        <v>82966</v>
      </c>
      <c r="I130" s="273">
        <f t="shared" si="27"/>
        <v>0</v>
      </c>
      <c r="J130" s="273">
        <f t="shared" si="27"/>
        <v>53488</v>
      </c>
      <c r="K130" s="356">
        <f t="shared" si="27"/>
        <v>2318882</v>
      </c>
      <c r="L130" s="239">
        <f t="shared" si="27"/>
        <v>236036</v>
      </c>
      <c r="N130" s="194"/>
      <c r="O130" s="194"/>
      <c r="P130" s="194"/>
      <c r="Q130" s="194"/>
      <c r="R130" s="193"/>
      <c r="S130" s="193"/>
    </row>
    <row r="131" spans="1:19" s="185" customFormat="1" ht="12.75">
      <c r="A131" s="230"/>
      <c r="B131" s="483"/>
      <c r="C131" s="485"/>
      <c r="D131" s="231"/>
      <c r="E131" s="382"/>
      <c r="F131" s="383"/>
      <c r="G131" s="382"/>
      <c r="H131" s="322"/>
      <c r="I131" s="338"/>
      <c r="J131" s="338"/>
      <c r="K131" s="384"/>
      <c r="L131" s="240"/>
      <c r="N131" s="193"/>
      <c r="O131" s="193"/>
      <c r="P131" s="193"/>
      <c r="Q131" s="233"/>
      <c r="R131" s="233"/>
      <c r="S131" s="233"/>
    </row>
    <row r="132" spans="1:12" ht="12.75" customHeight="1">
      <c r="A132" s="183" t="s">
        <v>238</v>
      </c>
      <c r="B132" s="467"/>
      <c r="C132" s="474" t="s">
        <v>239</v>
      </c>
      <c r="D132" s="186"/>
      <c r="E132" s="351"/>
      <c r="F132" s="319"/>
      <c r="G132" s="351"/>
      <c r="H132" s="299"/>
      <c r="I132" s="308"/>
      <c r="J132" s="308"/>
      <c r="K132" s="352"/>
      <c r="L132" s="238"/>
    </row>
    <row r="133" spans="1:14" ht="12.75" customHeight="1">
      <c r="A133" s="205" t="s">
        <v>240</v>
      </c>
      <c r="B133" s="484" t="s">
        <v>116</v>
      </c>
      <c r="C133" s="486" t="s">
        <v>241</v>
      </c>
      <c r="D133" s="207" t="s">
        <v>242</v>
      </c>
      <c r="E133" s="351">
        <v>481246</v>
      </c>
      <c r="F133" s="319">
        <v>36513</v>
      </c>
      <c r="G133" s="351">
        <v>-18038</v>
      </c>
      <c r="H133" s="299">
        <v>1721</v>
      </c>
      <c r="I133" s="272">
        <v>9395</v>
      </c>
      <c r="J133" s="308">
        <v>-10850</v>
      </c>
      <c r="K133" s="352">
        <f aca="true" t="shared" si="28" ref="K133:K153">E133+G133+I133</f>
        <v>472603</v>
      </c>
      <c r="L133" s="238">
        <f aca="true" t="shared" si="29" ref="L133:L153">F133+H133+J133</f>
        <v>27384</v>
      </c>
      <c r="N133" s="234"/>
    </row>
    <row r="134" spans="1:14" ht="12.75" customHeight="1">
      <c r="A134" s="205" t="s">
        <v>240</v>
      </c>
      <c r="B134" s="484" t="s">
        <v>125</v>
      </c>
      <c r="C134" s="486" t="s">
        <v>241</v>
      </c>
      <c r="D134" s="207" t="s">
        <v>243</v>
      </c>
      <c r="E134" s="351">
        <v>1601009</v>
      </c>
      <c r="F134" s="319"/>
      <c r="G134" s="351"/>
      <c r="H134" s="299"/>
      <c r="I134" s="272"/>
      <c r="J134" s="308"/>
      <c r="K134" s="352">
        <f t="shared" si="28"/>
        <v>1601009</v>
      </c>
      <c r="L134" s="238">
        <f t="shared" si="29"/>
        <v>0</v>
      </c>
      <c r="N134" s="234"/>
    </row>
    <row r="135" spans="1:14" ht="12.75" customHeight="1">
      <c r="A135" s="205" t="s">
        <v>240</v>
      </c>
      <c r="B135" s="484" t="s">
        <v>133</v>
      </c>
      <c r="C135" s="486" t="s">
        <v>241</v>
      </c>
      <c r="D135" s="207" t="s">
        <v>244</v>
      </c>
      <c r="E135" s="351">
        <v>358295</v>
      </c>
      <c r="F135" s="319">
        <v>3319</v>
      </c>
      <c r="G135" s="351">
        <v>-1568</v>
      </c>
      <c r="H135" s="299"/>
      <c r="I135" s="272">
        <v>5195</v>
      </c>
      <c r="J135" s="308"/>
      <c r="K135" s="352">
        <f t="shared" si="28"/>
        <v>361922</v>
      </c>
      <c r="L135" s="238">
        <f t="shared" si="29"/>
        <v>3319</v>
      </c>
      <c r="N135" s="234"/>
    </row>
    <row r="136" spans="1:14" ht="12.75" customHeight="1">
      <c r="A136" s="205" t="s">
        <v>240</v>
      </c>
      <c r="B136" s="484" t="s">
        <v>135</v>
      </c>
      <c r="C136" s="486" t="s">
        <v>241</v>
      </c>
      <c r="D136" s="207" t="s">
        <v>245</v>
      </c>
      <c r="E136" s="351">
        <v>104893</v>
      </c>
      <c r="F136" s="319"/>
      <c r="G136" s="351">
        <v>-811</v>
      </c>
      <c r="H136" s="299"/>
      <c r="I136" s="272">
        <v>351</v>
      </c>
      <c r="J136" s="308"/>
      <c r="K136" s="352">
        <f t="shared" si="28"/>
        <v>104433</v>
      </c>
      <c r="L136" s="238">
        <f t="shared" si="29"/>
        <v>0</v>
      </c>
      <c r="N136" s="234"/>
    </row>
    <row r="137" spans="1:14" ht="12.75" customHeight="1">
      <c r="A137" s="205" t="s">
        <v>240</v>
      </c>
      <c r="B137" s="484" t="s">
        <v>144</v>
      </c>
      <c r="C137" s="486" t="s">
        <v>241</v>
      </c>
      <c r="D137" s="207" t="s">
        <v>246</v>
      </c>
      <c r="E137" s="351">
        <v>98519</v>
      </c>
      <c r="F137" s="319"/>
      <c r="G137" s="351">
        <v>-478</v>
      </c>
      <c r="H137" s="299"/>
      <c r="I137" s="272">
        <v>18084</v>
      </c>
      <c r="J137" s="308"/>
      <c r="K137" s="352">
        <f t="shared" si="28"/>
        <v>116125</v>
      </c>
      <c r="L137" s="238">
        <f t="shared" si="29"/>
        <v>0</v>
      </c>
      <c r="N137" s="234"/>
    </row>
    <row r="138" spans="1:14" ht="12.75" customHeight="1">
      <c r="A138" s="205" t="s">
        <v>247</v>
      </c>
      <c r="B138" s="484" t="s">
        <v>116</v>
      </c>
      <c r="C138" s="486" t="s">
        <v>248</v>
      </c>
      <c r="D138" s="207" t="s">
        <v>242</v>
      </c>
      <c r="E138" s="351">
        <v>931322</v>
      </c>
      <c r="F138" s="319">
        <v>79997</v>
      </c>
      <c r="G138" s="351">
        <v>-29627</v>
      </c>
      <c r="H138" s="299">
        <v>-6294</v>
      </c>
      <c r="I138" s="308"/>
      <c r="J138" s="308"/>
      <c r="K138" s="352">
        <f t="shared" si="28"/>
        <v>901695</v>
      </c>
      <c r="L138" s="238">
        <f t="shared" si="29"/>
        <v>73703</v>
      </c>
      <c r="N138" s="234"/>
    </row>
    <row r="139" spans="1:14" ht="12.75" customHeight="1">
      <c r="A139" s="205" t="s">
        <v>247</v>
      </c>
      <c r="B139" s="484" t="s">
        <v>125</v>
      </c>
      <c r="C139" s="486" t="s">
        <v>248</v>
      </c>
      <c r="D139" s="207" t="s">
        <v>243</v>
      </c>
      <c r="E139" s="351">
        <v>3698466</v>
      </c>
      <c r="F139" s="319"/>
      <c r="G139" s="351">
        <v>14981</v>
      </c>
      <c r="H139" s="299"/>
      <c r="I139" s="308"/>
      <c r="J139" s="308"/>
      <c r="K139" s="352">
        <f t="shared" si="28"/>
        <v>3713447</v>
      </c>
      <c r="L139" s="238">
        <f t="shared" si="29"/>
        <v>0</v>
      </c>
      <c r="N139" s="234"/>
    </row>
    <row r="140" spans="1:14" ht="12.75" customHeight="1">
      <c r="A140" s="205" t="s">
        <v>247</v>
      </c>
      <c r="B140" s="484" t="s">
        <v>133</v>
      </c>
      <c r="C140" s="486" t="s">
        <v>248</v>
      </c>
      <c r="D140" s="207" t="s">
        <v>244</v>
      </c>
      <c r="E140" s="351">
        <v>487352</v>
      </c>
      <c r="F140" s="319">
        <v>20249</v>
      </c>
      <c r="G140" s="351">
        <v>-2040</v>
      </c>
      <c r="H140" s="299">
        <v>-2324</v>
      </c>
      <c r="I140" s="308"/>
      <c r="J140" s="308"/>
      <c r="K140" s="352">
        <f t="shared" si="28"/>
        <v>485312</v>
      </c>
      <c r="L140" s="238">
        <f t="shared" si="29"/>
        <v>17925</v>
      </c>
      <c r="N140" s="234"/>
    </row>
    <row r="141" spans="1:14" ht="12.75" customHeight="1">
      <c r="A141" s="205" t="s">
        <v>247</v>
      </c>
      <c r="B141" s="484" t="s">
        <v>135</v>
      </c>
      <c r="C141" s="486" t="s">
        <v>248</v>
      </c>
      <c r="D141" s="207" t="s">
        <v>249</v>
      </c>
      <c r="E141" s="351">
        <v>222499</v>
      </c>
      <c r="F141" s="319"/>
      <c r="G141" s="351"/>
      <c r="H141" s="299"/>
      <c r="I141" s="308"/>
      <c r="J141" s="308"/>
      <c r="K141" s="352">
        <f t="shared" si="28"/>
        <v>222499</v>
      </c>
      <c r="L141" s="238">
        <f t="shared" si="29"/>
        <v>0</v>
      </c>
      <c r="N141" s="234"/>
    </row>
    <row r="142" spans="1:12" ht="12.75" customHeight="1">
      <c r="A142" s="183" t="s">
        <v>247</v>
      </c>
      <c r="B142" s="467" t="s">
        <v>144</v>
      </c>
      <c r="C142" s="475" t="s">
        <v>248</v>
      </c>
      <c r="D142" s="186" t="s">
        <v>250</v>
      </c>
      <c r="E142" s="351">
        <v>49791</v>
      </c>
      <c r="F142" s="319"/>
      <c r="G142" s="351">
        <v>-2360</v>
      </c>
      <c r="H142" s="299"/>
      <c r="I142" s="308"/>
      <c r="J142" s="308"/>
      <c r="K142" s="352">
        <f t="shared" si="28"/>
        <v>47431</v>
      </c>
      <c r="L142" s="238">
        <f t="shared" si="29"/>
        <v>0</v>
      </c>
    </row>
    <row r="143" spans="1:12" ht="12.75" customHeight="1">
      <c r="A143" s="183" t="s">
        <v>247</v>
      </c>
      <c r="B143" s="467" t="s">
        <v>146</v>
      </c>
      <c r="C143" s="475" t="s">
        <v>248</v>
      </c>
      <c r="D143" s="186" t="s">
        <v>251</v>
      </c>
      <c r="E143" s="351">
        <v>9958</v>
      </c>
      <c r="F143" s="319"/>
      <c r="G143" s="351">
        <v>-2259</v>
      </c>
      <c r="H143" s="299"/>
      <c r="I143" s="308">
        <v>62</v>
      </c>
      <c r="J143" s="308"/>
      <c r="K143" s="352">
        <f t="shared" si="28"/>
        <v>7761</v>
      </c>
      <c r="L143" s="238">
        <f t="shared" si="29"/>
        <v>0</v>
      </c>
    </row>
    <row r="144" spans="1:12" ht="12.75" customHeight="1">
      <c r="A144" s="183" t="s">
        <v>247</v>
      </c>
      <c r="B144" s="467" t="s">
        <v>173</v>
      </c>
      <c r="C144" s="475" t="s">
        <v>248</v>
      </c>
      <c r="D144" s="186" t="s">
        <v>252</v>
      </c>
      <c r="E144" s="351"/>
      <c r="F144" s="319">
        <v>1576711</v>
      </c>
      <c r="G144" s="351"/>
      <c r="H144" s="299"/>
      <c r="I144" s="308"/>
      <c r="J144" s="308">
        <v>-1576711</v>
      </c>
      <c r="K144" s="352">
        <f t="shared" si="28"/>
        <v>0</v>
      </c>
      <c r="L144" s="238">
        <f t="shared" si="29"/>
        <v>0</v>
      </c>
    </row>
    <row r="145" spans="1:14" ht="12.75" customHeight="1">
      <c r="A145" s="183" t="s">
        <v>247</v>
      </c>
      <c r="B145" s="467" t="s">
        <v>175</v>
      </c>
      <c r="C145" s="475" t="s">
        <v>248</v>
      </c>
      <c r="D145" s="186" t="s">
        <v>253</v>
      </c>
      <c r="E145" s="351"/>
      <c r="F145" s="319">
        <v>16597</v>
      </c>
      <c r="G145" s="351"/>
      <c r="H145" s="299"/>
      <c r="I145" s="308"/>
      <c r="J145" s="308"/>
      <c r="K145" s="352">
        <f t="shared" si="28"/>
        <v>0</v>
      </c>
      <c r="L145" s="238">
        <f t="shared" si="29"/>
        <v>16597</v>
      </c>
      <c r="N145" s="275"/>
    </row>
    <row r="146" spans="1:12" ht="12.75" customHeight="1">
      <c r="A146" s="183" t="s">
        <v>247</v>
      </c>
      <c r="B146" s="467" t="s">
        <v>222</v>
      </c>
      <c r="C146" s="475" t="s">
        <v>248</v>
      </c>
      <c r="D146" s="186" t="s">
        <v>317</v>
      </c>
      <c r="E146" s="351">
        <v>0</v>
      </c>
      <c r="F146" s="319"/>
      <c r="G146" s="351"/>
      <c r="H146" s="299">
        <v>24895</v>
      </c>
      <c r="I146" s="308"/>
      <c r="J146" s="308"/>
      <c r="K146" s="352">
        <f t="shared" si="28"/>
        <v>0</v>
      </c>
      <c r="L146" s="238">
        <f t="shared" si="29"/>
        <v>24895</v>
      </c>
    </row>
    <row r="147" spans="1:12" ht="12.75" customHeight="1">
      <c r="A147" s="205" t="s">
        <v>254</v>
      </c>
      <c r="B147" s="484" t="s">
        <v>116</v>
      </c>
      <c r="C147" s="486" t="s">
        <v>255</v>
      </c>
      <c r="D147" s="207" t="s">
        <v>256</v>
      </c>
      <c r="E147" s="351">
        <v>680277</v>
      </c>
      <c r="F147" s="319">
        <v>33194</v>
      </c>
      <c r="G147" s="351">
        <v>-2943</v>
      </c>
      <c r="H147" s="299"/>
      <c r="I147" s="308"/>
      <c r="J147" s="308">
        <v>3634</v>
      </c>
      <c r="K147" s="352">
        <f t="shared" si="28"/>
        <v>677334</v>
      </c>
      <c r="L147" s="238">
        <f t="shared" si="29"/>
        <v>36828</v>
      </c>
    </row>
    <row r="148" spans="1:12" ht="12.75" customHeight="1">
      <c r="A148" s="205" t="s">
        <v>254</v>
      </c>
      <c r="B148" s="484" t="s">
        <v>125</v>
      </c>
      <c r="C148" s="486" t="s">
        <v>255</v>
      </c>
      <c r="D148" s="207" t="s">
        <v>257</v>
      </c>
      <c r="E148" s="351">
        <v>472251</v>
      </c>
      <c r="F148" s="319"/>
      <c r="G148" s="351">
        <v>-10481</v>
      </c>
      <c r="H148" s="299"/>
      <c r="I148" s="308"/>
      <c r="J148" s="308"/>
      <c r="K148" s="352">
        <f t="shared" si="28"/>
        <v>461770</v>
      </c>
      <c r="L148" s="238">
        <f t="shared" si="29"/>
        <v>0</v>
      </c>
    </row>
    <row r="149" spans="1:12" ht="12.75" customHeight="1">
      <c r="A149" s="205" t="s">
        <v>254</v>
      </c>
      <c r="B149" s="484" t="s">
        <v>133</v>
      </c>
      <c r="C149" s="486" t="s">
        <v>255</v>
      </c>
      <c r="D149" s="207" t="s">
        <v>258</v>
      </c>
      <c r="E149" s="351">
        <v>487452</v>
      </c>
      <c r="F149" s="319"/>
      <c r="G149" s="351">
        <v>-1647</v>
      </c>
      <c r="H149" s="299"/>
      <c r="I149" s="308"/>
      <c r="J149" s="308"/>
      <c r="K149" s="352">
        <f t="shared" si="28"/>
        <v>485805</v>
      </c>
      <c r="L149" s="238">
        <f t="shared" si="29"/>
        <v>0</v>
      </c>
    </row>
    <row r="150" spans="1:12" ht="12.75" customHeight="1">
      <c r="A150" s="183" t="s">
        <v>259</v>
      </c>
      <c r="B150" s="467" t="s">
        <v>116</v>
      </c>
      <c r="C150" s="475" t="s">
        <v>260</v>
      </c>
      <c r="D150" s="186" t="s">
        <v>261</v>
      </c>
      <c r="E150" s="351">
        <v>28115</v>
      </c>
      <c r="F150" s="319"/>
      <c r="G150" s="351"/>
      <c r="H150" s="299"/>
      <c r="I150" s="308"/>
      <c r="J150" s="308"/>
      <c r="K150" s="352">
        <f t="shared" si="28"/>
        <v>28115</v>
      </c>
      <c r="L150" s="238">
        <f t="shared" si="29"/>
        <v>0</v>
      </c>
    </row>
    <row r="151" spans="1:12" ht="12.75" customHeight="1">
      <c r="A151" s="183" t="s">
        <v>259</v>
      </c>
      <c r="B151" s="467" t="s">
        <v>125</v>
      </c>
      <c r="C151" s="475" t="s">
        <v>260</v>
      </c>
      <c r="D151" s="186" t="s">
        <v>262</v>
      </c>
      <c r="E151" s="351">
        <v>21377</v>
      </c>
      <c r="F151" s="319"/>
      <c r="G151" s="351"/>
      <c r="H151" s="299"/>
      <c r="I151" s="308"/>
      <c r="J151" s="308"/>
      <c r="K151" s="352">
        <f t="shared" si="28"/>
        <v>21377</v>
      </c>
      <c r="L151" s="238">
        <f t="shared" si="29"/>
        <v>0</v>
      </c>
    </row>
    <row r="152" spans="1:12" ht="12.75" customHeight="1">
      <c r="A152" s="183" t="s">
        <v>259</v>
      </c>
      <c r="B152" s="467" t="s">
        <v>133</v>
      </c>
      <c r="C152" s="475" t="s">
        <v>260</v>
      </c>
      <c r="D152" s="186" t="s">
        <v>263</v>
      </c>
      <c r="E152" s="351">
        <v>2158</v>
      </c>
      <c r="F152" s="319"/>
      <c r="G152" s="351"/>
      <c r="H152" s="299"/>
      <c r="I152" s="308"/>
      <c r="J152" s="308"/>
      <c r="K152" s="352">
        <f t="shared" si="28"/>
        <v>2158</v>
      </c>
      <c r="L152" s="238">
        <f t="shared" si="29"/>
        <v>0</v>
      </c>
    </row>
    <row r="153" spans="1:17" ht="12.75" customHeight="1">
      <c r="A153" s="183" t="s">
        <v>259</v>
      </c>
      <c r="B153" s="467" t="s">
        <v>135</v>
      </c>
      <c r="C153" s="475" t="s">
        <v>260</v>
      </c>
      <c r="D153" s="186" t="s">
        <v>264</v>
      </c>
      <c r="E153" s="351">
        <v>2323</v>
      </c>
      <c r="F153" s="319"/>
      <c r="G153" s="351"/>
      <c r="H153" s="299"/>
      <c r="I153" s="308"/>
      <c r="J153" s="308"/>
      <c r="K153" s="352">
        <f t="shared" si="28"/>
        <v>2323</v>
      </c>
      <c r="L153" s="238">
        <f t="shared" si="29"/>
        <v>0</v>
      </c>
      <c r="Q153" s="193"/>
    </row>
    <row r="154" spans="1:19" s="185" customFormat="1" ht="12.75" customHeight="1" thickBot="1">
      <c r="A154" s="188"/>
      <c r="B154" s="469"/>
      <c r="C154" s="477" t="s">
        <v>124</v>
      </c>
      <c r="D154" s="190"/>
      <c r="E154" s="356">
        <f aca="true" t="shared" si="30" ref="E154:L154">SUM(E133:E153)</f>
        <v>9737303</v>
      </c>
      <c r="F154" s="301">
        <f t="shared" si="30"/>
        <v>1766580</v>
      </c>
      <c r="G154" s="356">
        <f t="shared" si="30"/>
        <v>-57271</v>
      </c>
      <c r="H154" s="301">
        <f t="shared" si="30"/>
        <v>17998</v>
      </c>
      <c r="I154" s="273">
        <f t="shared" si="30"/>
        <v>33087</v>
      </c>
      <c r="J154" s="273">
        <f t="shared" si="30"/>
        <v>-1583927</v>
      </c>
      <c r="K154" s="356">
        <f t="shared" si="30"/>
        <v>9713119</v>
      </c>
      <c r="L154" s="239">
        <f t="shared" si="30"/>
        <v>200651</v>
      </c>
      <c r="N154" s="193"/>
      <c r="O154" s="193"/>
      <c r="P154" s="193"/>
      <c r="Q154" s="193"/>
      <c r="R154" s="193"/>
      <c r="S154" s="193"/>
    </row>
    <row r="155" spans="1:12" ht="17.25" customHeight="1">
      <c r="A155" s="550" t="s">
        <v>111</v>
      </c>
      <c r="B155" s="574"/>
      <c r="C155" s="473"/>
      <c r="D155" s="403"/>
      <c r="E155" s="404"/>
      <c r="F155" s="375"/>
      <c r="G155" s="367"/>
      <c r="H155" s="315"/>
      <c r="I155" s="332"/>
      <c r="J155" s="332"/>
      <c r="K155" s="368"/>
      <c r="L155" s="243"/>
    </row>
    <row r="156" spans="1:13" ht="12.75" customHeight="1">
      <c r="A156" s="183" t="s">
        <v>265</v>
      </c>
      <c r="B156" s="467"/>
      <c r="C156" s="474" t="s">
        <v>266</v>
      </c>
      <c r="D156" s="186"/>
      <c r="E156" s="351"/>
      <c r="F156" s="319"/>
      <c r="G156" s="351"/>
      <c r="H156" s="299"/>
      <c r="I156" s="308"/>
      <c r="J156" s="308"/>
      <c r="K156" s="352"/>
      <c r="L156" s="238"/>
      <c r="M156" s="195"/>
    </row>
    <row r="157" spans="1:13" ht="12.75" customHeight="1">
      <c r="A157" s="183" t="s">
        <v>267</v>
      </c>
      <c r="B157" s="467" t="s">
        <v>116</v>
      </c>
      <c r="C157" s="475" t="s">
        <v>268</v>
      </c>
      <c r="D157" s="186" t="s">
        <v>269</v>
      </c>
      <c r="E157" s="351">
        <v>64064</v>
      </c>
      <c r="F157" s="319"/>
      <c r="G157" s="351">
        <v>-737</v>
      </c>
      <c r="H157" s="299"/>
      <c r="I157" s="308"/>
      <c r="J157" s="308"/>
      <c r="K157" s="352">
        <f>E157+G157+I157</f>
        <v>63327</v>
      </c>
      <c r="L157" s="238">
        <f>F157+H157+J157</f>
        <v>0</v>
      </c>
      <c r="M157" s="225"/>
    </row>
    <row r="158" spans="1:13" ht="13.5" customHeight="1" thickBot="1">
      <c r="A158" s="188" t="s">
        <v>267</v>
      </c>
      <c r="B158" s="469" t="s">
        <v>125</v>
      </c>
      <c r="C158" s="480" t="s">
        <v>268</v>
      </c>
      <c r="D158" s="228" t="s">
        <v>270</v>
      </c>
      <c r="E158" s="377">
        <v>54106</v>
      </c>
      <c r="F158" s="385"/>
      <c r="G158" s="377">
        <v>2000</v>
      </c>
      <c r="H158" s="320"/>
      <c r="I158" s="401"/>
      <c r="J158" s="401"/>
      <c r="K158" s="481">
        <f>E158+G158+I158</f>
        <v>56106</v>
      </c>
      <c r="L158" s="378">
        <f>F158+H158+J158</f>
        <v>0</v>
      </c>
      <c r="M158" s="215"/>
    </row>
    <row r="159" spans="1:13" ht="13.5" customHeight="1" thickBot="1">
      <c r="A159" s="191"/>
      <c r="B159" s="192"/>
      <c r="C159" s="233"/>
      <c r="D159" s="233"/>
      <c r="E159" s="234"/>
      <c r="F159" s="233"/>
      <c r="G159" s="234"/>
      <c r="H159" s="234"/>
      <c r="I159" s="234"/>
      <c r="J159" s="234"/>
      <c r="K159" s="234"/>
      <c r="L159" s="234"/>
      <c r="M159" s="215"/>
    </row>
    <row r="160" spans="1:19" ht="27" customHeight="1">
      <c r="A160" s="546" t="s">
        <v>111</v>
      </c>
      <c r="B160" s="547"/>
      <c r="C160" s="177"/>
      <c r="D160" s="177"/>
      <c r="E160" s="564" t="s">
        <v>112</v>
      </c>
      <c r="F160" s="564"/>
      <c r="G160" s="564" t="s">
        <v>106</v>
      </c>
      <c r="H160" s="564"/>
      <c r="I160" s="571" t="s">
        <v>362</v>
      </c>
      <c r="J160" s="572"/>
      <c r="K160" s="562" t="s">
        <v>113</v>
      </c>
      <c r="L160" s="563"/>
      <c r="M160" s="182"/>
      <c r="N160" s="543"/>
      <c r="O160" s="543"/>
      <c r="P160" s="543"/>
      <c r="Q160" s="543"/>
      <c r="R160" s="543"/>
      <c r="S160" s="543"/>
    </row>
    <row r="161" spans="1:19" ht="12.75" customHeight="1">
      <c r="A161" s="183"/>
      <c r="B161" s="184"/>
      <c r="C161" s="186"/>
      <c r="D161" s="186"/>
      <c r="E161" s="345" t="s">
        <v>115</v>
      </c>
      <c r="F161" s="298" t="s">
        <v>33</v>
      </c>
      <c r="G161" s="345" t="s">
        <v>115</v>
      </c>
      <c r="H161" s="298" t="s">
        <v>33</v>
      </c>
      <c r="I161" s="303" t="s">
        <v>115</v>
      </c>
      <c r="J161" s="303" t="s">
        <v>33</v>
      </c>
      <c r="K161" s="298" t="s">
        <v>115</v>
      </c>
      <c r="L161" s="357" t="s">
        <v>33</v>
      </c>
      <c r="N161" s="192"/>
      <c r="O161" s="192"/>
      <c r="P161" s="192"/>
      <c r="Q161" s="192"/>
      <c r="R161" s="192"/>
      <c r="S161" s="192"/>
    </row>
    <row r="162" spans="1:12" ht="12.75" customHeight="1">
      <c r="A162" s="183" t="s">
        <v>271</v>
      </c>
      <c r="B162" s="184" t="s">
        <v>116</v>
      </c>
      <c r="C162" s="186" t="s">
        <v>272</v>
      </c>
      <c r="D162" s="186" t="s">
        <v>273</v>
      </c>
      <c r="E162" s="351">
        <v>23700</v>
      </c>
      <c r="F162" s="319"/>
      <c r="G162" s="370">
        <v>-2336</v>
      </c>
      <c r="H162" s="299"/>
      <c r="I162" s="308"/>
      <c r="J162" s="308"/>
      <c r="K162" s="352">
        <f aca="true" t="shared" si="31" ref="K162:K169">E162+G162+I162</f>
        <v>21364</v>
      </c>
      <c r="L162" s="238">
        <f aca="true" t="shared" si="32" ref="L162:L169">F162+H162+J162</f>
        <v>0</v>
      </c>
    </row>
    <row r="163" spans="1:12" ht="12.75" customHeight="1">
      <c r="A163" s="183" t="s">
        <v>271</v>
      </c>
      <c r="B163" s="184" t="s">
        <v>125</v>
      </c>
      <c r="C163" s="208" t="s">
        <v>272</v>
      </c>
      <c r="D163" s="186" t="s">
        <v>378</v>
      </c>
      <c r="E163" s="351">
        <v>44314</v>
      </c>
      <c r="F163" s="319"/>
      <c r="G163" s="370">
        <v>-4017</v>
      </c>
      <c r="H163" s="299"/>
      <c r="I163" s="308"/>
      <c r="J163" s="308"/>
      <c r="K163" s="352">
        <f t="shared" si="31"/>
        <v>40297</v>
      </c>
      <c r="L163" s="238">
        <f t="shared" si="32"/>
        <v>0</v>
      </c>
    </row>
    <row r="164" spans="1:12" ht="12.75" customHeight="1">
      <c r="A164" s="183" t="s">
        <v>271</v>
      </c>
      <c r="B164" s="184" t="s">
        <v>133</v>
      </c>
      <c r="C164" s="208" t="s">
        <v>272</v>
      </c>
      <c r="D164" s="186" t="s">
        <v>275</v>
      </c>
      <c r="E164" s="351">
        <v>59318</v>
      </c>
      <c r="F164" s="319"/>
      <c r="G164" s="370">
        <v>-3457</v>
      </c>
      <c r="H164" s="299"/>
      <c r="I164" s="308"/>
      <c r="J164" s="308"/>
      <c r="K164" s="352">
        <f t="shared" si="31"/>
        <v>55861</v>
      </c>
      <c r="L164" s="238">
        <f t="shared" si="32"/>
        <v>0</v>
      </c>
    </row>
    <row r="165" spans="1:12" ht="12.75" customHeight="1">
      <c r="A165" s="183" t="s">
        <v>271</v>
      </c>
      <c r="B165" s="184" t="s">
        <v>135</v>
      </c>
      <c r="C165" s="186" t="s">
        <v>272</v>
      </c>
      <c r="D165" s="186" t="s">
        <v>276</v>
      </c>
      <c r="E165" s="351">
        <v>0</v>
      </c>
      <c r="F165" s="319">
        <v>43152</v>
      </c>
      <c r="G165" s="370"/>
      <c r="H165" s="299">
        <v>-9960</v>
      </c>
      <c r="I165" s="308"/>
      <c r="J165" s="308"/>
      <c r="K165" s="352">
        <f t="shared" si="31"/>
        <v>0</v>
      </c>
      <c r="L165" s="238">
        <f t="shared" si="32"/>
        <v>33192</v>
      </c>
    </row>
    <row r="166" spans="1:13" ht="12.75" customHeight="1">
      <c r="A166" s="183" t="s">
        <v>277</v>
      </c>
      <c r="B166" s="184" t="s">
        <v>116</v>
      </c>
      <c r="C166" s="186" t="s">
        <v>278</v>
      </c>
      <c r="D166" s="186" t="s">
        <v>279</v>
      </c>
      <c r="E166" s="351">
        <v>103731</v>
      </c>
      <c r="F166" s="319"/>
      <c r="G166" s="370">
        <v>7718</v>
      </c>
      <c r="H166" s="299"/>
      <c r="I166" s="308"/>
      <c r="J166" s="308"/>
      <c r="K166" s="352">
        <f t="shared" si="31"/>
        <v>111449</v>
      </c>
      <c r="L166" s="238">
        <f t="shared" si="32"/>
        <v>0</v>
      </c>
      <c r="M166" s="225"/>
    </row>
    <row r="167" spans="1:13" ht="12.75" customHeight="1">
      <c r="A167" s="183" t="s">
        <v>277</v>
      </c>
      <c r="B167" s="184" t="s">
        <v>125</v>
      </c>
      <c r="C167" s="186" t="s">
        <v>278</v>
      </c>
      <c r="D167" s="186" t="s">
        <v>280</v>
      </c>
      <c r="E167" s="351">
        <v>62239</v>
      </c>
      <c r="F167" s="319"/>
      <c r="G167" s="386">
        <v>4630</v>
      </c>
      <c r="H167" s="299"/>
      <c r="I167" s="308"/>
      <c r="J167" s="308"/>
      <c r="K167" s="352">
        <f t="shared" si="31"/>
        <v>66869</v>
      </c>
      <c r="L167" s="238">
        <f t="shared" si="32"/>
        <v>0</v>
      </c>
      <c r="M167" s="257"/>
    </row>
    <row r="168" spans="1:17" ht="12.75" customHeight="1">
      <c r="A168" s="183" t="s">
        <v>277</v>
      </c>
      <c r="B168" s="184" t="s">
        <v>133</v>
      </c>
      <c r="C168" s="186" t="s">
        <v>278</v>
      </c>
      <c r="D168" s="186" t="s">
        <v>281</v>
      </c>
      <c r="E168" s="351">
        <v>41492</v>
      </c>
      <c r="F168" s="319"/>
      <c r="G168" s="370">
        <v>3087</v>
      </c>
      <c r="H168" s="299"/>
      <c r="I168" s="308"/>
      <c r="J168" s="308"/>
      <c r="K168" s="352">
        <f t="shared" si="31"/>
        <v>44579</v>
      </c>
      <c r="L168" s="238">
        <f t="shared" si="32"/>
        <v>0</v>
      </c>
      <c r="M168" s="225"/>
      <c r="Q168" s="193"/>
    </row>
    <row r="169" spans="1:13" ht="12.75" customHeight="1">
      <c r="A169" s="251" t="s">
        <v>277</v>
      </c>
      <c r="B169" s="255" t="s">
        <v>135</v>
      </c>
      <c r="C169" s="256" t="s">
        <v>278</v>
      </c>
      <c r="D169" s="256" t="s">
        <v>329</v>
      </c>
      <c r="E169" s="361">
        <v>0</v>
      </c>
      <c r="F169" s="319"/>
      <c r="G169" s="387">
        <v>21000</v>
      </c>
      <c r="H169" s="313"/>
      <c r="I169" s="457"/>
      <c r="J169" s="457"/>
      <c r="K169" s="352">
        <f t="shared" si="31"/>
        <v>21000</v>
      </c>
      <c r="L169" s="238">
        <f t="shared" si="32"/>
        <v>0</v>
      </c>
      <c r="M169" s="225"/>
    </row>
    <row r="170" spans="1:19" s="185" customFormat="1" ht="12.75" customHeight="1" thickBot="1">
      <c r="A170" s="188"/>
      <c r="B170" s="189"/>
      <c r="C170" s="190" t="s">
        <v>124</v>
      </c>
      <c r="D170" s="190"/>
      <c r="E170" s="388">
        <f aca="true" t="shared" si="33" ref="E170:L170">SUM(E157:E169)</f>
        <v>452964</v>
      </c>
      <c r="F170" s="323">
        <f t="shared" si="33"/>
        <v>43152</v>
      </c>
      <c r="G170" s="371">
        <f t="shared" si="33"/>
        <v>27888</v>
      </c>
      <c r="H170" s="301">
        <f t="shared" si="33"/>
        <v>-9960</v>
      </c>
      <c r="I170" s="459">
        <f t="shared" si="33"/>
        <v>0</v>
      </c>
      <c r="J170" s="273">
        <f t="shared" si="33"/>
        <v>0</v>
      </c>
      <c r="K170" s="356">
        <f t="shared" si="33"/>
        <v>480852</v>
      </c>
      <c r="L170" s="239">
        <f t="shared" si="33"/>
        <v>33192</v>
      </c>
      <c r="N170" s="194"/>
      <c r="O170" s="194"/>
      <c r="P170" s="194"/>
      <c r="Q170" s="194"/>
      <c r="R170" s="193"/>
      <c r="S170" s="193"/>
    </row>
    <row r="171" spans="1:19" s="195" customFormat="1" ht="12.75" customHeight="1">
      <c r="A171" s="183" t="s">
        <v>282</v>
      </c>
      <c r="B171" s="184"/>
      <c r="C171" s="187" t="s">
        <v>283</v>
      </c>
      <c r="D171" s="186"/>
      <c r="E171" s="253"/>
      <c r="F171" s="315"/>
      <c r="G171" s="370"/>
      <c r="H171" s="299"/>
      <c r="I171" s="308"/>
      <c r="J171" s="308"/>
      <c r="K171" s="352"/>
      <c r="L171" s="238"/>
      <c r="N171" s="233"/>
      <c r="O171" s="233"/>
      <c r="P171" s="233"/>
      <c r="Q171" s="233"/>
      <c r="R171" s="233"/>
      <c r="S171" s="233"/>
    </row>
    <row r="172" spans="1:19" s="195" customFormat="1" ht="12.75" customHeight="1">
      <c r="A172" s="183" t="s">
        <v>284</v>
      </c>
      <c r="B172" s="184" t="s">
        <v>116</v>
      </c>
      <c r="C172" s="186" t="s">
        <v>285</v>
      </c>
      <c r="D172" s="186" t="s">
        <v>286</v>
      </c>
      <c r="E172" s="351">
        <v>298413</v>
      </c>
      <c r="F172" s="319"/>
      <c r="G172" s="370">
        <v>-4526</v>
      </c>
      <c r="H172" s="299">
        <v>166000</v>
      </c>
      <c r="I172" s="308"/>
      <c r="J172" s="272"/>
      <c r="K172" s="352">
        <f aca="true" t="shared" si="34" ref="K172:K180">E172+G172+I172</f>
        <v>293887</v>
      </c>
      <c r="L172" s="238">
        <f aca="true" t="shared" si="35" ref="L172:L180">F172+H172+J172</f>
        <v>166000</v>
      </c>
      <c r="M172" s="226"/>
      <c r="N172" s="233"/>
      <c r="O172" s="233"/>
      <c r="P172" s="233"/>
      <c r="Q172" s="233"/>
      <c r="R172" s="233"/>
      <c r="S172" s="233"/>
    </row>
    <row r="173" spans="1:13" ht="12.75" customHeight="1">
      <c r="A173" s="183" t="s">
        <v>284</v>
      </c>
      <c r="B173" s="184" t="s">
        <v>125</v>
      </c>
      <c r="C173" s="186" t="s">
        <v>285</v>
      </c>
      <c r="D173" s="186" t="s">
        <v>287</v>
      </c>
      <c r="E173" s="351">
        <v>199164</v>
      </c>
      <c r="F173" s="319">
        <v>796654</v>
      </c>
      <c r="G173" s="370">
        <v>120433</v>
      </c>
      <c r="H173" s="299">
        <v>330000</v>
      </c>
      <c r="I173" s="308"/>
      <c r="J173" s="272"/>
      <c r="K173" s="352">
        <f t="shared" si="34"/>
        <v>319597</v>
      </c>
      <c r="L173" s="238">
        <f t="shared" si="35"/>
        <v>1126654</v>
      </c>
      <c r="M173" s="225"/>
    </row>
    <row r="174" spans="1:12" ht="12.75" customHeight="1">
      <c r="A174" s="183" t="s">
        <v>284</v>
      </c>
      <c r="B174" s="184" t="s">
        <v>133</v>
      </c>
      <c r="C174" s="186" t="s">
        <v>285</v>
      </c>
      <c r="D174" s="186" t="s">
        <v>288</v>
      </c>
      <c r="E174" s="351">
        <v>353216</v>
      </c>
      <c r="F174" s="319">
        <v>173272</v>
      </c>
      <c r="G174" s="370">
        <v>-17669</v>
      </c>
      <c r="H174" s="299">
        <v>-7469</v>
      </c>
      <c r="I174" s="308"/>
      <c r="J174" s="308">
        <v>-2805</v>
      </c>
      <c r="K174" s="352">
        <f t="shared" si="34"/>
        <v>335547</v>
      </c>
      <c r="L174" s="238">
        <f t="shared" si="35"/>
        <v>162998</v>
      </c>
    </row>
    <row r="175" spans="1:12" ht="12.75" customHeight="1">
      <c r="A175" s="183" t="s">
        <v>284</v>
      </c>
      <c r="B175" s="184" t="s">
        <v>135</v>
      </c>
      <c r="C175" s="186" t="s">
        <v>285</v>
      </c>
      <c r="D175" s="186" t="s">
        <v>289</v>
      </c>
      <c r="E175" s="351">
        <v>162586</v>
      </c>
      <c r="F175" s="319">
        <v>70704</v>
      </c>
      <c r="G175" s="370">
        <v>-8140</v>
      </c>
      <c r="H175" s="299"/>
      <c r="I175" s="308"/>
      <c r="J175" s="308">
        <v>3393</v>
      </c>
      <c r="K175" s="352">
        <f t="shared" si="34"/>
        <v>154446</v>
      </c>
      <c r="L175" s="238">
        <f t="shared" si="35"/>
        <v>74097</v>
      </c>
    </row>
    <row r="176" spans="1:12" ht="12.75" customHeight="1">
      <c r="A176" s="183" t="s">
        <v>284</v>
      </c>
      <c r="B176" s="184" t="s">
        <v>144</v>
      </c>
      <c r="C176" s="186" t="s">
        <v>285</v>
      </c>
      <c r="D176" s="186" t="s">
        <v>290</v>
      </c>
      <c r="E176" s="351">
        <v>121622</v>
      </c>
      <c r="F176" s="319">
        <v>232357</v>
      </c>
      <c r="G176" s="370">
        <v>-6081</v>
      </c>
      <c r="H176" s="299">
        <v>-17427</v>
      </c>
      <c r="I176" s="308"/>
      <c r="J176" s="308">
        <v>-94240</v>
      </c>
      <c r="K176" s="352">
        <f t="shared" si="34"/>
        <v>115541</v>
      </c>
      <c r="L176" s="238">
        <f t="shared" si="35"/>
        <v>120690</v>
      </c>
    </row>
    <row r="177" spans="1:12" ht="12.75" customHeight="1">
      <c r="A177" s="183" t="s">
        <v>284</v>
      </c>
      <c r="B177" s="184" t="s">
        <v>146</v>
      </c>
      <c r="C177" s="186" t="s">
        <v>285</v>
      </c>
      <c r="D177" s="186" t="s">
        <v>291</v>
      </c>
      <c r="E177" s="351">
        <v>26422</v>
      </c>
      <c r="F177" s="319"/>
      <c r="G177" s="370">
        <v>-1321</v>
      </c>
      <c r="H177" s="299"/>
      <c r="I177" s="308"/>
      <c r="J177" s="308"/>
      <c r="K177" s="352">
        <f t="shared" si="34"/>
        <v>25101</v>
      </c>
      <c r="L177" s="238">
        <f t="shared" si="35"/>
        <v>0</v>
      </c>
    </row>
    <row r="178" spans="1:12" ht="12.75" customHeight="1">
      <c r="A178" s="183" t="s">
        <v>284</v>
      </c>
      <c r="B178" s="184" t="s">
        <v>173</v>
      </c>
      <c r="C178" s="186" t="s">
        <v>285</v>
      </c>
      <c r="D178" s="186" t="s">
        <v>292</v>
      </c>
      <c r="E178" s="351">
        <v>47832</v>
      </c>
      <c r="F178" s="319">
        <v>21576</v>
      </c>
      <c r="G178" s="370">
        <v>-2390</v>
      </c>
      <c r="H178" s="299"/>
      <c r="I178" s="308"/>
      <c r="J178" s="308">
        <v>-16596</v>
      </c>
      <c r="K178" s="352">
        <f t="shared" si="34"/>
        <v>45442</v>
      </c>
      <c r="L178" s="238">
        <f t="shared" si="35"/>
        <v>4980</v>
      </c>
    </row>
    <row r="179" spans="1:13" ht="12.75" customHeight="1">
      <c r="A179" s="251" t="s">
        <v>284</v>
      </c>
      <c r="B179" s="252" t="s">
        <v>175</v>
      </c>
      <c r="C179" s="253" t="s">
        <v>285</v>
      </c>
      <c r="D179" s="253" t="s">
        <v>318</v>
      </c>
      <c r="E179" s="351">
        <v>0</v>
      </c>
      <c r="F179" s="319"/>
      <c r="G179" s="370"/>
      <c r="H179" s="299">
        <v>150000</v>
      </c>
      <c r="I179" s="308"/>
      <c r="J179" s="308"/>
      <c r="K179" s="352">
        <f t="shared" si="34"/>
        <v>0</v>
      </c>
      <c r="L179" s="238">
        <f t="shared" si="35"/>
        <v>150000</v>
      </c>
      <c r="M179" s="225"/>
    </row>
    <row r="180" spans="1:17" ht="12.75" customHeight="1">
      <c r="A180" s="183" t="s">
        <v>293</v>
      </c>
      <c r="B180" s="184"/>
      <c r="C180" s="186" t="s">
        <v>294</v>
      </c>
      <c r="D180" s="186"/>
      <c r="E180" s="351">
        <v>18256</v>
      </c>
      <c r="F180" s="319"/>
      <c r="G180" s="370">
        <v>2219</v>
      </c>
      <c r="H180" s="299"/>
      <c r="I180" s="308">
        <v>-62</v>
      </c>
      <c r="J180" s="308"/>
      <c r="K180" s="352">
        <f t="shared" si="34"/>
        <v>20413</v>
      </c>
      <c r="L180" s="238">
        <f t="shared" si="35"/>
        <v>0</v>
      </c>
      <c r="Q180" s="193"/>
    </row>
    <row r="181" spans="1:19" s="185" customFormat="1" ht="13.5" customHeight="1" thickBot="1">
      <c r="A181" s="188"/>
      <c r="B181" s="189"/>
      <c r="C181" s="190" t="s">
        <v>124</v>
      </c>
      <c r="D181" s="190"/>
      <c r="E181" s="356">
        <f aca="true" t="shared" si="36" ref="E181:L181">SUM(E172:E180)</f>
        <v>1227511</v>
      </c>
      <c r="F181" s="364">
        <f t="shared" si="36"/>
        <v>1294563</v>
      </c>
      <c r="G181" s="371">
        <f t="shared" si="36"/>
        <v>82525</v>
      </c>
      <c r="H181" s="301">
        <f t="shared" si="36"/>
        <v>621104</v>
      </c>
      <c r="I181" s="459">
        <f t="shared" si="36"/>
        <v>-62</v>
      </c>
      <c r="J181" s="273">
        <f t="shared" si="36"/>
        <v>-110248</v>
      </c>
      <c r="K181" s="389">
        <f t="shared" si="36"/>
        <v>1309974</v>
      </c>
      <c r="L181" s="239">
        <f t="shared" si="36"/>
        <v>1805419</v>
      </c>
      <c r="N181" s="194"/>
      <c r="O181" s="194"/>
      <c r="P181" s="194"/>
      <c r="Q181" s="194"/>
      <c r="R181" s="193"/>
      <c r="S181" s="193"/>
    </row>
    <row r="182" spans="1:12" ht="21" customHeight="1">
      <c r="A182" s="550" t="s">
        <v>111</v>
      </c>
      <c r="B182" s="551"/>
      <c r="C182" s="181"/>
      <c r="D182" s="181"/>
      <c r="E182" s="360"/>
      <c r="F182" s="315"/>
      <c r="G182" s="372"/>
      <c r="H182" s="315"/>
      <c r="I182" s="332"/>
      <c r="J182" s="332"/>
      <c r="K182" s="368"/>
      <c r="L182" s="243"/>
    </row>
    <row r="183" spans="1:12" ht="12.75" customHeight="1">
      <c r="A183" s="183" t="s">
        <v>295</v>
      </c>
      <c r="B183" s="184"/>
      <c r="C183" s="187" t="s">
        <v>296</v>
      </c>
      <c r="D183" s="186"/>
      <c r="E183" s="253"/>
      <c r="F183" s="299"/>
      <c r="G183" s="370"/>
      <c r="H183" s="299"/>
      <c r="I183" s="308"/>
      <c r="J183" s="308"/>
      <c r="K183" s="352"/>
      <c r="L183" s="238"/>
    </row>
    <row r="184" spans="1:12" ht="12.75" customHeight="1">
      <c r="A184" s="183" t="s">
        <v>297</v>
      </c>
      <c r="B184" s="184" t="s">
        <v>116</v>
      </c>
      <c r="C184" s="186" t="s">
        <v>298</v>
      </c>
      <c r="D184" s="186" t="s">
        <v>299</v>
      </c>
      <c r="E184" s="351">
        <v>29045</v>
      </c>
      <c r="F184" s="319"/>
      <c r="G184" s="386"/>
      <c r="H184" s="299"/>
      <c r="I184" s="308"/>
      <c r="J184" s="308"/>
      <c r="K184" s="352">
        <f aca="true" t="shared" si="37" ref="K184:K190">E184+G184+I184</f>
        <v>29045</v>
      </c>
      <c r="L184" s="238">
        <f aca="true" t="shared" si="38" ref="L184:L190">F184+H184+J184</f>
        <v>0</v>
      </c>
    </row>
    <row r="185" spans="1:12" ht="12.75" customHeight="1">
      <c r="A185" s="183" t="s">
        <v>297</v>
      </c>
      <c r="B185" s="184" t="s">
        <v>125</v>
      </c>
      <c r="C185" s="186" t="s">
        <v>298</v>
      </c>
      <c r="D185" s="186" t="s">
        <v>300</v>
      </c>
      <c r="E185" s="351">
        <v>11650</v>
      </c>
      <c r="F185" s="319">
        <v>30871</v>
      </c>
      <c r="G185" s="370"/>
      <c r="H185" s="299">
        <v>-10000</v>
      </c>
      <c r="I185" s="308"/>
      <c r="J185" s="308">
        <v>-1000</v>
      </c>
      <c r="K185" s="352">
        <f t="shared" si="37"/>
        <v>11650</v>
      </c>
      <c r="L185" s="238">
        <f t="shared" si="38"/>
        <v>19871</v>
      </c>
    </row>
    <row r="186" spans="1:12" ht="12.75" customHeight="1">
      <c r="A186" s="183" t="s">
        <v>297</v>
      </c>
      <c r="B186" s="184" t="s">
        <v>133</v>
      </c>
      <c r="C186" s="186" t="s">
        <v>298</v>
      </c>
      <c r="D186" s="186" t="s">
        <v>301</v>
      </c>
      <c r="E186" s="351">
        <v>507237</v>
      </c>
      <c r="F186" s="319">
        <v>8298</v>
      </c>
      <c r="G186" s="370">
        <v>-5478</v>
      </c>
      <c r="H186" s="299"/>
      <c r="I186" s="308"/>
      <c r="J186" s="308"/>
      <c r="K186" s="352">
        <f t="shared" si="37"/>
        <v>501759</v>
      </c>
      <c r="L186" s="238">
        <f t="shared" si="38"/>
        <v>8298</v>
      </c>
    </row>
    <row r="187" spans="1:12" ht="12.75" customHeight="1">
      <c r="A187" s="183" t="s">
        <v>297</v>
      </c>
      <c r="B187" s="184" t="s">
        <v>135</v>
      </c>
      <c r="C187" s="186" t="s">
        <v>298</v>
      </c>
      <c r="D187" s="186" t="s">
        <v>302</v>
      </c>
      <c r="E187" s="351">
        <v>32662</v>
      </c>
      <c r="F187" s="319">
        <v>11618</v>
      </c>
      <c r="G187" s="370">
        <v>-647</v>
      </c>
      <c r="H187" s="299">
        <v>-1858</v>
      </c>
      <c r="I187" s="308"/>
      <c r="J187" s="308"/>
      <c r="K187" s="352">
        <f t="shared" si="37"/>
        <v>32015</v>
      </c>
      <c r="L187" s="238">
        <f t="shared" si="38"/>
        <v>9760</v>
      </c>
    </row>
    <row r="188" spans="1:13" ht="12.75" customHeight="1">
      <c r="A188" s="183" t="s">
        <v>297</v>
      </c>
      <c r="B188" s="184" t="s">
        <v>144</v>
      </c>
      <c r="C188" s="186" t="s">
        <v>298</v>
      </c>
      <c r="D188" s="186" t="s">
        <v>303</v>
      </c>
      <c r="E188" s="351">
        <v>0</v>
      </c>
      <c r="F188" s="319">
        <v>49791</v>
      </c>
      <c r="G188" s="370"/>
      <c r="H188" s="299">
        <v>-24791</v>
      </c>
      <c r="I188" s="308"/>
      <c r="J188" s="308"/>
      <c r="K188" s="352">
        <f t="shared" si="37"/>
        <v>0</v>
      </c>
      <c r="L188" s="238">
        <f t="shared" si="38"/>
        <v>25000</v>
      </c>
      <c r="M188" s="225"/>
    </row>
    <row r="189" spans="1:13" ht="12.75" customHeight="1">
      <c r="A189" s="251" t="s">
        <v>297</v>
      </c>
      <c r="B189" s="252" t="s">
        <v>146</v>
      </c>
      <c r="C189" s="253" t="s">
        <v>298</v>
      </c>
      <c r="D189" s="253" t="s">
        <v>311</v>
      </c>
      <c r="E189" s="351">
        <v>0</v>
      </c>
      <c r="F189" s="319"/>
      <c r="G189" s="370">
        <v>4000</v>
      </c>
      <c r="H189" s="299"/>
      <c r="I189" s="308">
        <v>1000</v>
      </c>
      <c r="J189" s="308"/>
      <c r="K189" s="352">
        <f t="shared" si="37"/>
        <v>5000</v>
      </c>
      <c r="L189" s="238">
        <f t="shared" si="38"/>
        <v>0</v>
      </c>
      <c r="M189" s="225"/>
    </row>
    <row r="190" spans="1:17" ht="12.75" customHeight="1">
      <c r="A190" s="183" t="s">
        <v>304</v>
      </c>
      <c r="B190" s="184"/>
      <c r="C190" s="186" t="s">
        <v>305</v>
      </c>
      <c r="D190" s="186"/>
      <c r="E190" s="351">
        <v>17892</v>
      </c>
      <c r="F190" s="319"/>
      <c r="G190" s="370">
        <v>-896</v>
      </c>
      <c r="H190" s="299"/>
      <c r="I190" s="308"/>
      <c r="J190" s="308"/>
      <c r="K190" s="352">
        <f t="shared" si="37"/>
        <v>16996</v>
      </c>
      <c r="L190" s="238">
        <f t="shared" si="38"/>
        <v>0</v>
      </c>
      <c r="Q190" s="193"/>
    </row>
    <row r="191" spans="1:19" s="185" customFormat="1" ht="12.75" customHeight="1">
      <c r="A191" s="183"/>
      <c r="B191" s="184"/>
      <c r="C191" s="187" t="s">
        <v>124</v>
      </c>
      <c r="D191" s="187"/>
      <c r="E191" s="390">
        <f aca="true" t="shared" si="39" ref="E191:L191">SUM(E184:E190)</f>
        <v>598486</v>
      </c>
      <c r="F191" s="391">
        <f t="shared" si="39"/>
        <v>100578</v>
      </c>
      <c r="G191" s="353">
        <f t="shared" si="39"/>
        <v>-3021</v>
      </c>
      <c r="H191" s="324">
        <f t="shared" si="39"/>
        <v>-36649</v>
      </c>
      <c r="I191" s="464">
        <f t="shared" si="39"/>
        <v>1000</v>
      </c>
      <c r="J191" s="274">
        <f t="shared" si="39"/>
        <v>-1000</v>
      </c>
      <c r="K191" s="353">
        <f t="shared" si="39"/>
        <v>596465</v>
      </c>
      <c r="L191" s="245">
        <f t="shared" si="39"/>
        <v>62929</v>
      </c>
      <c r="N191" s="280"/>
      <c r="O191" s="280"/>
      <c r="P191" s="280"/>
      <c r="Q191" s="280"/>
      <c r="R191" s="233"/>
      <c r="S191" s="233"/>
    </row>
    <row r="192" spans="1:17" ht="12.75" customHeight="1">
      <c r="A192" s="183"/>
      <c r="B192" s="184"/>
      <c r="C192" s="186"/>
      <c r="D192" s="186"/>
      <c r="E192" s="253"/>
      <c r="F192" s="300"/>
      <c r="G192" s="354"/>
      <c r="H192" s="300"/>
      <c r="I192" s="456"/>
      <c r="J192" s="456"/>
      <c r="K192" s="392"/>
      <c r="L192" s="342"/>
      <c r="Q192" s="193"/>
    </row>
    <row r="193" spans="1:19" s="185" customFormat="1" ht="18.75" customHeight="1" thickBot="1">
      <c r="A193" s="529" t="s">
        <v>306</v>
      </c>
      <c r="B193" s="561"/>
      <c r="C193" s="561"/>
      <c r="D193" s="190"/>
      <c r="E193" s="363">
        <f>E191+E181+E170+E154+E130+E107+E96+E79+E66+E57+E35+E18+E9</f>
        <v>22229336</v>
      </c>
      <c r="F193" s="325">
        <f aca="true" t="shared" si="40" ref="F193:L193">F9+F18+F35+F57+F66+F79+F96+F107+F130+F154+F170+F181+F191</f>
        <v>6120926</v>
      </c>
      <c r="G193" s="393">
        <f t="shared" si="40"/>
        <v>149148</v>
      </c>
      <c r="H193" s="325">
        <f t="shared" si="40"/>
        <v>7886553</v>
      </c>
      <c r="I193" s="465">
        <f t="shared" si="40"/>
        <v>-14827</v>
      </c>
      <c r="J193" s="465">
        <f t="shared" si="40"/>
        <v>-2835246</v>
      </c>
      <c r="K193" s="393">
        <f t="shared" si="40"/>
        <v>22363657</v>
      </c>
      <c r="L193" s="402">
        <f t="shared" si="40"/>
        <v>11172233</v>
      </c>
      <c r="M193" s="201"/>
      <c r="N193" s="280"/>
      <c r="O193" s="280"/>
      <c r="P193" s="280"/>
      <c r="Q193" s="280"/>
      <c r="R193" s="193"/>
      <c r="S193" s="193"/>
    </row>
    <row r="194" spans="4:11" ht="15.75" customHeight="1">
      <c r="D194" s="178" t="s">
        <v>379</v>
      </c>
      <c r="E194" s="178">
        <v>216258</v>
      </c>
      <c r="K194" s="178">
        <v>216258</v>
      </c>
    </row>
    <row r="195" spans="4:11" ht="15.75" customHeight="1">
      <c r="D195" s="178" t="s">
        <v>410</v>
      </c>
      <c r="E195" s="185">
        <f>E193-E194</f>
        <v>22013078</v>
      </c>
      <c r="K195" s="185">
        <f>K193-K194</f>
        <v>22147399</v>
      </c>
    </row>
    <row r="196" spans="3:12" ht="18" customHeight="1">
      <c r="C196" s="210" t="s">
        <v>409</v>
      </c>
      <c r="D196" s="187"/>
      <c r="E196" s="575">
        <f>E193+F193</f>
        <v>28350262</v>
      </c>
      <c r="F196" s="576"/>
      <c r="G196" s="577">
        <f>G193+H193</f>
        <v>8035701</v>
      </c>
      <c r="H196" s="577"/>
      <c r="I196" s="579">
        <f>I193+J193</f>
        <v>-2850073</v>
      </c>
      <c r="J196" s="580"/>
      <c r="K196" s="578">
        <f>K193+L193</f>
        <v>33535890</v>
      </c>
      <c r="L196" s="578"/>
    </row>
    <row r="197" spans="3:12" ht="18" customHeight="1">
      <c r="C197" s="343"/>
      <c r="D197" s="201"/>
      <c r="E197" s="394"/>
      <c r="F197" s="394"/>
      <c r="G197" s="283"/>
      <c r="H197" s="283"/>
      <c r="I197" s="283"/>
      <c r="J197" s="283"/>
      <c r="K197" s="395"/>
      <c r="L197" s="395"/>
    </row>
    <row r="198" ht="12.75">
      <c r="A198" s="178"/>
    </row>
    <row r="199" spans="1:12" ht="12.75">
      <c r="A199" s="178"/>
      <c r="C199" s="396"/>
      <c r="D199" s="232"/>
      <c r="E199" s="197"/>
      <c r="F199" s="197"/>
      <c r="H199" s="197"/>
      <c r="I199" s="197"/>
      <c r="J199" s="197"/>
      <c r="K199" s="197"/>
      <c r="L199" s="197"/>
    </row>
    <row r="200" spans="1:12" ht="12.75">
      <c r="A200" s="211"/>
      <c r="F200" s="197"/>
      <c r="L200" s="197"/>
    </row>
    <row r="201" spans="1:6" ht="12.75">
      <c r="A201" s="211"/>
      <c r="B201" s="178"/>
      <c r="F201" s="197"/>
    </row>
    <row r="202" spans="1:6" ht="12.75">
      <c r="A202" s="211"/>
      <c r="B202" s="178"/>
      <c r="F202" s="197"/>
    </row>
    <row r="203" ht="12.75">
      <c r="F203" s="197"/>
    </row>
    <row r="204" ht="12.75">
      <c r="F204" s="197"/>
    </row>
  </sheetData>
  <sheetProtection/>
  <mergeCells count="54">
    <mergeCell ref="E196:F196"/>
    <mergeCell ref="G196:H196"/>
    <mergeCell ref="K80:L80"/>
    <mergeCell ref="I80:J80"/>
    <mergeCell ref="G80:H80"/>
    <mergeCell ref="K196:L196"/>
    <mergeCell ref="I120:J120"/>
    <mergeCell ref="I196:J196"/>
    <mergeCell ref="R120:S120"/>
    <mergeCell ref="G120:H120"/>
    <mergeCell ref="K120:L120"/>
    <mergeCell ref="N120:O120"/>
    <mergeCell ref="P120:Q120"/>
    <mergeCell ref="N160:O160"/>
    <mergeCell ref="P160:Q160"/>
    <mergeCell ref="R160:S160"/>
    <mergeCell ref="A160:B160"/>
    <mergeCell ref="G160:H160"/>
    <mergeCell ref="I160:J160"/>
    <mergeCell ref="A67:B67"/>
    <mergeCell ref="A80:B80"/>
    <mergeCell ref="E80:F80"/>
    <mergeCell ref="A155:B155"/>
    <mergeCell ref="A97:B97"/>
    <mergeCell ref="A108:B108"/>
    <mergeCell ref="A120:B120"/>
    <mergeCell ref="E120:F120"/>
    <mergeCell ref="A3:B3"/>
    <mergeCell ref="G39:H39"/>
    <mergeCell ref="K39:L39"/>
    <mergeCell ref="A39:B39"/>
    <mergeCell ref="I3:J3"/>
    <mergeCell ref="E39:F39"/>
    <mergeCell ref="I39:J39"/>
    <mergeCell ref="R3:S3"/>
    <mergeCell ref="R39:S39"/>
    <mergeCell ref="N80:O80"/>
    <mergeCell ref="P80:Q80"/>
    <mergeCell ref="R80:S80"/>
    <mergeCell ref="N39:O39"/>
    <mergeCell ref="A58:B58"/>
    <mergeCell ref="P3:Q3"/>
    <mergeCell ref="P39:Q39"/>
    <mergeCell ref="E3:F3"/>
    <mergeCell ref="G3:H3"/>
    <mergeCell ref="K3:L3"/>
    <mergeCell ref="N3:O3"/>
    <mergeCell ref="C5:D5"/>
    <mergeCell ref="A10:B10"/>
    <mergeCell ref="A19:B19"/>
    <mergeCell ref="A182:B182"/>
    <mergeCell ref="A193:C193"/>
    <mergeCell ref="K160:L160"/>
    <mergeCell ref="E160:F160"/>
  </mergeCells>
  <printOptions/>
  <pageMargins left="0.39" right="0.27" top="0.49" bottom="0.42" header="0.19" footer="0.39"/>
  <pageSetup horizontalDpi="600" verticalDpi="600" orientation="landscape" paperSize="9" r:id="rId1"/>
  <headerFooter alignWithMargins="0">
    <oddHeader xml:space="preserve">&amp;C&amp;"Times New Roman,Tučné"&amp;14Prehľad programového rozpočtu na rok 2009 v členení na bežný a kapitálový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